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70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Pregledi" sheetId="219" r:id="rId11"/>
    <sheet name="Operacije" sheetId="213" r:id="rId12"/>
    <sheet name="DSG" sheetId="212" r:id="rId13"/>
    <sheet name="Usluge" sheetId="216" r:id="rId14"/>
    <sheet name="Dijagnostika" sheetId="217" r:id="rId15"/>
    <sheet name="Lab" sheetId="218" r:id="rId16"/>
    <sheet name="Dijalize" sheetId="211" r:id="rId17"/>
    <sheet name="Krv" sheetId="159" r:id="rId18"/>
    <sheet name="Krv_transfuz" sheetId="214" r:id="rId19"/>
    <sheet name="Lekovi" sheetId="160" r:id="rId20"/>
    <sheet name="Implantati" sheetId="161" r:id="rId21"/>
    <sheet name="Sanitet.mat" sheetId="162" r:id="rId22"/>
    <sheet name="Liste.čekanja" sheetId="200" r:id="rId23"/>
  </sheets>
  <definedNames>
    <definedName name="____W.O.R.K.B.O.O.K..C.O.N.T.E.N.T.S____" localSheetId="14">#REF!</definedName>
    <definedName name="____W.O.R.K.B.O.O.K..C.O.N.T.E.N.T.S____" localSheetId="12">#REF!</definedName>
    <definedName name="____W.O.R.K.B.O.O.K..C.O.N.T.E.N.T.S____" localSheetId="18">#REF!</definedName>
    <definedName name="____W.O.R.K.B.O.O.K..C.O.N.T.E.N.T.S____" localSheetId="15">#REF!</definedName>
    <definedName name="____W.O.R.K.B.O.O.K..C.O.N.T.E.N.T.S____" localSheetId="11">#REF!</definedName>
    <definedName name="____W.O.R.K.B.O.O.K..C.O.N.T.E.N.T.S____" localSheetId="10">#REF!</definedName>
    <definedName name="____W.O.R.K.B.O.O.K..C.O.N.T.E.N.T.S____" localSheetId="13">#REF!</definedName>
    <definedName name="____W.O.R.K.B.O.O.K..C.O.N.T.E.N.T.S____">#REF!</definedName>
    <definedName name="_xlnm.Print_Area" localSheetId="4">Kadar.nem.!$A$1:$I$22</definedName>
    <definedName name="_xlnm.Print_Area" localSheetId="17">Krv!$A$1:$H$36</definedName>
    <definedName name="_xlnm.Print_Area" localSheetId="18">Krv_transfuz!$A$1:$H$36</definedName>
    <definedName name="_xlnm.Print_Area" localSheetId="19">Lekovi!$A$1:$K$34</definedName>
    <definedName name="_xlnm.Print_Area" localSheetId="22">Liste.čekanja!$A$1:$I$36</definedName>
    <definedName name="_xlnm.Print_Area" localSheetId="9">Neonatologija!$A$1:$F$12</definedName>
    <definedName name="_xlnm.Print_Area" localSheetId="21">Sanitet.mat!$A$1:$F$15</definedName>
    <definedName name="_xlnm.Print_Titles" localSheetId="14">Dijagnostika!$6:$7</definedName>
    <definedName name="_xlnm.Print_Titles" localSheetId="20">Implantati!$5:$7</definedName>
    <definedName name="_xlnm.Print_Titles" localSheetId="3">Kadar.zaj.med.del.!$A:$A</definedName>
    <definedName name="_xlnm.Print_Titles" localSheetId="15">Lab!$6:$7</definedName>
    <definedName name="_xlnm.Print_Titles" localSheetId="19">Lekovi!$5:$7</definedName>
    <definedName name="_xlnm.Print_Titles" localSheetId="22">Liste.čekanja!$1:$6</definedName>
  </definedNames>
  <calcPr calcId="124519"/>
</workbook>
</file>

<file path=xl/calcChain.xml><?xml version="1.0" encoding="utf-8"?>
<calcChain xmlns="http://schemas.openxmlformats.org/spreadsheetml/2006/main">
  <c r="H61" i="216"/>
  <c r="F61"/>
  <c r="E61"/>
  <c r="D61"/>
  <c r="C61"/>
  <c r="H10" i="219"/>
  <c r="H10" i="218"/>
  <c r="G10"/>
  <c r="F10"/>
  <c r="E10"/>
  <c r="D10"/>
  <c r="C10"/>
  <c r="H29" i="209" l="1"/>
  <c r="C1" i="162"/>
  <c r="K34" i="160"/>
  <c r="H34"/>
  <c r="D36" i="217"/>
  <c r="C36"/>
  <c r="C35"/>
  <c r="F35"/>
  <c r="E35"/>
  <c r="D35"/>
  <c r="G11" i="219"/>
  <c r="G10"/>
  <c r="G9"/>
  <c r="H11"/>
  <c r="H9"/>
  <c r="C15" i="197"/>
  <c r="G15"/>
  <c r="F15"/>
  <c r="E15"/>
  <c r="D15"/>
  <c r="F12" i="209"/>
  <c r="G21" i="219"/>
  <c r="H21"/>
  <c r="D21"/>
  <c r="C21"/>
  <c r="D15" i="162"/>
  <c r="F25" i="218"/>
  <c r="E25"/>
  <c r="D25"/>
  <c r="C25"/>
  <c r="H8"/>
  <c r="H43" i="216"/>
  <c r="H40"/>
  <c r="G40"/>
  <c r="G18"/>
  <c r="F18"/>
  <c r="D18"/>
  <c r="C18"/>
  <c r="H18"/>
  <c r="H16"/>
  <c r="D59"/>
  <c r="C59"/>
  <c r="H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2"/>
  <c r="G42"/>
  <c r="H41"/>
  <c r="G41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17"/>
  <c r="G17"/>
  <c r="F13"/>
  <c r="E13"/>
  <c r="D13"/>
  <c r="C13"/>
  <c r="H12"/>
  <c r="G12"/>
  <c r="H11"/>
  <c r="G11"/>
  <c r="H10"/>
  <c r="H13" s="1"/>
  <c r="G10"/>
  <c r="G13" s="1"/>
  <c r="H20" i="217"/>
  <c r="G20"/>
  <c r="F19"/>
  <c r="H19" s="1"/>
  <c r="H36" s="1"/>
  <c r="E19"/>
  <c r="G19" s="1"/>
  <c r="G36" s="1"/>
  <c r="H18"/>
  <c r="H35" s="1"/>
  <c r="G18"/>
  <c r="G35" s="1"/>
  <c r="F23" i="218"/>
  <c r="E23"/>
  <c r="D23"/>
  <c r="C23"/>
  <c r="G8"/>
  <c r="H16"/>
  <c r="G16"/>
  <c r="H15"/>
  <c r="G15"/>
  <c r="H14"/>
  <c r="G14"/>
  <c r="H13"/>
  <c r="G13"/>
  <c r="H12"/>
  <c r="G12"/>
  <c r="H11"/>
  <c r="H23" s="1"/>
  <c r="G11"/>
  <c r="G25" s="1"/>
  <c r="C10" i="162"/>
  <c r="C15" s="1"/>
  <c r="G23" i="218" l="1"/>
  <c r="H25"/>
  <c r="F36" i="217"/>
  <c r="E36"/>
  <c r="H59" i="216"/>
  <c r="G59"/>
  <c r="G61" s="1"/>
  <c r="H31" i="209" l="1"/>
  <c r="G31"/>
  <c r="F31"/>
  <c r="E31"/>
  <c r="D31"/>
  <c r="H30"/>
  <c r="G30"/>
  <c r="F30"/>
  <c r="E30"/>
  <c r="D30"/>
  <c r="G29"/>
  <c r="F29"/>
  <c r="E29"/>
  <c r="E28" s="1"/>
  <c r="D29"/>
  <c r="D28"/>
  <c r="H12"/>
  <c r="G12"/>
  <c r="E12"/>
  <c r="D12"/>
  <c r="H8"/>
  <c r="G8"/>
  <c r="F8"/>
  <c r="E8"/>
  <c r="D8"/>
  <c r="H28" l="1"/>
  <c r="F28"/>
  <c r="G28"/>
  <c r="C2" i="214"/>
  <c r="C1"/>
  <c r="C2" i="218"/>
  <c r="C1"/>
  <c r="C2" i="217"/>
  <c r="C1"/>
  <c r="C2" i="216"/>
  <c r="C1"/>
  <c r="C2" i="219"/>
  <c r="C1"/>
  <c r="H36" i="214" l="1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C3" i="213" l="1"/>
  <c r="C2"/>
  <c r="C1"/>
  <c r="P21"/>
  <c r="O21"/>
  <c r="N21"/>
  <c r="M21"/>
  <c r="L21"/>
  <c r="K21"/>
  <c r="J21"/>
  <c r="I21"/>
  <c r="H21"/>
  <c r="G21"/>
  <c r="F21"/>
  <c r="E21"/>
  <c r="D21"/>
  <c r="C21"/>
  <c r="C3" i="212" l="1"/>
  <c r="C2"/>
  <c r="C1"/>
  <c r="D8"/>
  <c r="C8"/>
  <c r="C3" i="174" l="1"/>
  <c r="C3" i="169"/>
  <c r="C3" i="192"/>
  <c r="C3" i="191"/>
  <c r="C2" i="200"/>
  <c r="C2" i="162"/>
  <c r="C2" i="161"/>
  <c r="C2" i="160"/>
  <c r="C2" i="159"/>
  <c r="C2" i="211"/>
  <c r="C2" i="183"/>
  <c r="C2" i="208"/>
  <c r="C2" i="197"/>
  <c r="C2" i="209"/>
  <c r="C2" i="174"/>
  <c r="C2" i="169"/>
  <c r="C2" i="192"/>
  <c r="C2" i="191"/>
  <c r="C1" i="200"/>
  <c r="C1" i="161"/>
  <c r="C1" i="160"/>
  <c r="C1" i="159"/>
  <c r="C1" i="211"/>
  <c r="C1" i="183"/>
  <c r="C1" i="208"/>
  <c r="C1" i="209"/>
  <c r="C1" i="174"/>
  <c r="C1" i="169"/>
  <c r="C1" i="192"/>
  <c r="C1" i="191"/>
  <c r="O21" i="192"/>
  <c r="O20"/>
  <c r="O19"/>
  <c r="O18"/>
  <c r="O17"/>
  <c r="O16"/>
  <c r="O15"/>
  <c r="O14"/>
  <c r="O13"/>
  <c r="O12"/>
  <c r="O11"/>
  <c r="O10"/>
  <c r="O9"/>
  <c r="O8"/>
  <c r="J21"/>
  <c r="J20"/>
  <c r="J19"/>
  <c r="J18"/>
  <c r="J17"/>
  <c r="J16"/>
  <c r="J15"/>
  <c r="J14"/>
  <c r="J13"/>
  <c r="J12"/>
  <c r="J11"/>
  <c r="J10"/>
  <c r="J9"/>
  <c r="J8"/>
  <c r="L31" i="209"/>
  <c r="K31"/>
  <c r="J31"/>
  <c r="I31"/>
  <c r="L30"/>
  <c r="K30"/>
  <c r="J30"/>
  <c r="I30"/>
  <c r="L29"/>
  <c r="K29"/>
  <c r="J29"/>
  <c r="I29"/>
  <c r="L28"/>
  <c r="K28"/>
  <c r="J28"/>
  <c r="I28"/>
  <c r="L14"/>
  <c r="K14"/>
  <c r="J14"/>
  <c r="I14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F36" i="159"/>
  <c r="H36"/>
  <c r="K18" i="192"/>
  <c r="K11"/>
  <c r="G21" i="169"/>
  <c r="G20"/>
  <c r="G19"/>
  <c r="G18"/>
  <c r="G17"/>
  <c r="G16"/>
  <c r="G15"/>
  <c r="G14"/>
  <c r="D21"/>
  <c r="D20"/>
  <c r="D19"/>
  <c r="D18"/>
  <c r="D17"/>
  <c r="D16"/>
  <c r="D15"/>
  <c r="D14"/>
  <c r="W22" i="192"/>
  <c r="V22"/>
  <c r="U22"/>
  <c r="F9" i="174" s="1"/>
  <c r="T22" i="192"/>
  <c r="R22"/>
  <c r="Q22"/>
  <c r="N22"/>
  <c r="M22"/>
  <c r="L22"/>
  <c r="I22"/>
  <c r="H22"/>
  <c r="G22"/>
  <c r="F22"/>
  <c r="E22"/>
  <c r="C9" i="174" s="1"/>
  <c r="O12" i="191"/>
  <c r="O13"/>
  <c r="O14"/>
  <c r="O15"/>
  <c r="O16"/>
  <c r="L12"/>
  <c r="L13"/>
  <c r="L14"/>
  <c r="L15"/>
  <c r="L16"/>
  <c r="I12"/>
  <c r="I13"/>
  <c r="I14"/>
  <c r="I15"/>
  <c r="I16"/>
  <c r="R18"/>
  <c r="Q18"/>
  <c r="P18"/>
  <c r="N18"/>
  <c r="M18"/>
  <c r="K18"/>
  <c r="J18"/>
  <c r="H18"/>
  <c r="G18"/>
  <c r="F18"/>
  <c r="J15" i="189"/>
  <c r="K15"/>
  <c r="B8" i="183"/>
  <c r="C8"/>
  <c r="D8"/>
  <c r="E8"/>
  <c r="F8"/>
  <c r="I22" i="169"/>
  <c r="F13" i="174" s="1"/>
  <c r="H22" i="169"/>
  <c r="F12" i="174" s="1"/>
  <c r="E22" i="169"/>
  <c r="C13" i="174" s="1"/>
  <c r="F22" i="169"/>
  <c r="B22"/>
  <c r="C12" i="174" s="1"/>
  <c r="C22" i="169"/>
  <c r="D12" i="174" s="1"/>
  <c r="G13" i="169"/>
  <c r="D13"/>
  <c r="D22" i="192"/>
  <c r="S21"/>
  <c r="P21"/>
  <c r="K21"/>
  <c r="S20"/>
  <c r="P20"/>
  <c r="K20"/>
  <c r="S19"/>
  <c r="P19"/>
  <c r="K19"/>
  <c r="S18"/>
  <c r="P18"/>
  <c r="S17"/>
  <c r="P17"/>
  <c r="K17"/>
  <c r="S16"/>
  <c r="P16"/>
  <c r="K16"/>
  <c r="S15"/>
  <c r="P15"/>
  <c r="K15"/>
  <c r="S14"/>
  <c r="P14"/>
  <c r="K14"/>
  <c r="S13"/>
  <c r="P13"/>
  <c r="K13"/>
  <c r="S12"/>
  <c r="P12"/>
  <c r="K12"/>
  <c r="S11"/>
  <c r="P11"/>
  <c r="S10"/>
  <c r="P10"/>
  <c r="K10"/>
  <c r="S9"/>
  <c r="P9"/>
  <c r="K9"/>
  <c r="S8"/>
  <c r="P8"/>
  <c r="K8"/>
  <c r="E18" i="191"/>
  <c r="O17"/>
  <c r="L17"/>
  <c r="I17"/>
  <c r="O11"/>
  <c r="L11"/>
  <c r="I11"/>
  <c r="O10"/>
  <c r="L10"/>
  <c r="I10"/>
  <c r="O9"/>
  <c r="L9"/>
  <c r="I9"/>
  <c r="O8"/>
  <c r="L8"/>
  <c r="I8"/>
  <c r="AF15" i="189"/>
  <c r="AE15"/>
  <c r="AD15"/>
  <c r="Z15"/>
  <c r="AA15"/>
  <c r="AB15"/>
  <c r="R15"/>
  <c r="S15"/>
  <c r="T15"/>
  <c r="U15"/>
  <c r="V15"/>
  <c r="W15"/>
  <c r="I15"/>
  <c r="L15"/>
  <c r="M15"/>
  <c r="N15"/>
  <c r="O15"/>
  <c r="E15"/>
  <c r="F15"/>
  <c r="G15"/>
  <c r="C15"/>
  <c r="B15"/>
  <c r="AC14"/>
  <c r="X14"/>
  <c r="Y14" s="1"/>
  <c r="P14"/>
  <c r="Q14" s="1"/>
  <c r="H14"/>
  <c r="AC13"/>
  <c r="X13"/>
  <c r="Y13" s="1"/>
  <c r="P13"/>
  <c r="Q13" s="1"/>
  <c r="H13"/>
  <c r="AC12"/>
  <c r="X12"/>
  <c r="Y12" s="1"/>
  <c r="P12"/>
  <c r="Q12" s="1"/>
  <c r="H12"/>
  <c r="AC11"/>
  <c r="X11"/>
  <c r="Y11" s="1"/>
  <c r="P11"/>
  <c r="Q11" s="1"/>
  <c r="H11"/>
  <c r="AC10"/>
  <c r="X10"/>
  <c r="Y10" s="1"/>
  <c r="P10"/>
  <c r="Q10" s="1"/>
  <c r="H10"/>
  <c r="D10" s="1"/>
  <c r="AC9"/>
  <c r="X9"/>
  <c r="Y9" s="1"/>
  <c r="P9"/>
  <c r="Q9" s="1"/>
  <c r="H9"/>
  <c r="D9" s="1"/>
  <c r="H35" i="159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10" i="174" l="1"/>
  <c r="D9"/>
  <c r="E9" s="1"/>
  <c r="D22" i="169"/>
  <c r="F11" i="174"/>
  <c r="G22" i="169"/>
  <c r="P22" i="192"/>
  <c r="P15" i="189"/>
  <c r="Q15" s="1"/>
  <c r="I18" i="191"/>
  <c r="K22" i="192"/>
  <c r="G9" i="174"/>
  <c r="L18" i="191"/>
  <c r="C8" i="174"/>
  <c r="C11"/>
  <c r="J22" i="192"/>
  <c r="X15" i="189"/>
  <c r="Y15" s="1"/>
  <c r="O18" i="191"/>
  <c r="D11" i="174"/>
  <c r="O22" i="192"/>
  <c r="H15" i="189"/>
  <c r="D15" s="1"/>
  <c r="F8" i="174"/>
  <c r="S22" i="192"/>
  <c r="G12" i="174"/>
  <c r="E12"/>
  <c r="E13"/>
  <c r="AC15" i="189"/>
  <c r="G13" i="174"/>
  <c r="C10"/>
  <c r="D8" l="1"/>
  <c r="E8" s="1"/>
  <c r="F14"/>
  <c r="G11"/>
  <c r="E11"/>
  <c r="G8"/>
  <c r="G10"/>
  <c r="C14"/>
  <c r="D14" l="1"/>
  <c r="G14"/>
  <c r="E10"/>
  <c r="E14" s="1"/>
</calcChain>
</file>

<file path=xl/sharedStrings.xml><?xml version="1.0" encoding="utf-8"?>
<sst xmlns="http://schemas.openxmlformats.org/spreadsheetml/2006/main" count="2333" uniqueCount="1960">
  <si>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</si>
  <si>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</si>
  <si>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</si>
  <si>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</si>
  <si>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</si>
  <si>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</si>
  <si>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</si>
  <si>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</si>
  <si>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</si>
  <si>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</si>
  <si>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</si>
  <si>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</si>
  <si>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</si>
  <si>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</si>
  <si>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</si>
  <si>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</si>
  <si>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</si>
  <si>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</si>
  <si>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</si>
  <si>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</si>
  <si>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</si>
  <si>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</si>
  <si>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</si>
  <si>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</si>
  <si>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</si>
  <si>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</si>
  <si>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</si>
  <si>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</si>
  <si>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</si>
  <si>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</si>
  <si>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</si>
  <si>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</si>
  <si>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</si>
  <si>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</si>
  <si>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</si>
  <si>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</si>
  <si>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</si>
  <si>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</si>
  <si>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</si>
  <si>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</si>
  <si>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</si>
  <si>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</si>
  <si>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</si>
  <si>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</si>
  <si>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</si>
  <si>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</si>
  <si>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</si>
  <si>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</si>
  <si>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</si>
  <si>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</si>
  <si>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</si>
  <si>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</si>
  <si>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</si>
  <si>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</si>
  <si>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</si>
  <si>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</si>
  <si>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</si>
  <si>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</si>
  <si>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</si>
  <si>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</si>
  <si>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</si>
  <si>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</si>
  <si>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</si>
  <si>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</si>
  <si>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</si>
  <si>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</si>
  <si>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</si>
  <si>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</si>
  <si>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</si>
  <si>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</si>
  <si>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</si>
  <si>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</si>
  <si>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</si>
  <si>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</si>
  <si>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</si>
  <si>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</si>
  <si>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</si>
  <si>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</si>
  <si>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</si>
  <si>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</si>
  <si>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ЦИТОСТАТИЦИ СА Б ЛИСТЕ</t>
  </si>
  <si>
    <t>ЛЕКОВИ ЗА ХЕМОФИЛИЈУ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</si>
  <si>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</si>
  <si>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</si>
  <si>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</si>
  <si>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</si>
  <si>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</si>
  <si>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</si>
  <si>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</si>
  <si>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</si>
  <si>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8.1.</t>
  </si>
  <si>
    <t>8.2.</t>
  </si>
  <si>
    <t>8.3.</t>
  </si>
  <si>
    <t>8.3.1.</t>
  </si>
  <si>
    <t>8.3.2.</t>
  </si>
  <si>
    <t>8.4.</t>
  </si>
  <si>
    <t>8.5.</t>
  </si>
  <si>
    <t>Интезивна нега</t>
  </si>
  <si>
    <t>Полуинтезивна нега</t>
  </si>
  <si>
    <t xml:space="preserve">Општа нега </t>
  </si>
  <si>
    <t>Специјална нега</t>
  </si>
  <si>
    <t>ДИЈАГНОСТИЧКИ МАТЕРИЈАЛ (УКУПНО)</t>
  </si>
  <si>
    <t>ТЕРАПИЈСКИ МАТЕРИЈАЛ (УКУПНО)</t>
  </si>
  <si>
    <t>ЛАБОРАТОРИЈСКИ  МАТЕРИЈАЛ-РЕАГЕНСИ (УКУПНО)</t>
  </si>
  <si>
    <t>РЕАГЕНСИ-ХОРМОНИ (УКУПНО)</t>
  </si>
  <si>
    <t>САНИТЕТСКИ И МЕДИЦИНСКИ МАТЕРИЈАЛ - ОПШТИ (УКУПНО)</t>
  </si>
  <si>
    <t>РЕАГЕНСИ - ТУМОР МАРКЕРИ (УКУПНО)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</si>
  <si>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</si>
  <si>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</si>
  <si>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</si>
  <si>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</si>
  <si>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</si>
  <si>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</si>
  <si>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</si>
  <si>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</si>
  <si>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</si>
  <si>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</si>
  <si>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</si>
  <si>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</si>
  <si>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</si>
  <si>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</si>
  <si>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</si>
  <si>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</si>
  <si>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</si>
  <si>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</si>
  <si>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</si>
  <si>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</si>
  <si>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</si>
  <si>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</si>
  <si>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</si>
  <si>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</si>
  <si>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</si>
  <si>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</si>
  <si>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</si>
  <si>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</si>
  <si>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</si>
  <si>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</si>
  <si>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</si>
  <si>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</si>
  <si>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</si>
  <si>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</si>
  <si>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</si>
  <si>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</si>
  <si>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</si>
  <si>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</si>
  <si>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</si>
  <si>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</si>
  <si>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>000001</t>
  </si>
  <si>
    <t>000002</t>
  </si>
  <si>
    <t>Специјалистички преглед контролни</t>
  </si>
  <si>
    <t>Специјалистички преглед први</t>
  </si>
  <si>
    <t>59300-00</t>
  </si>
  <si>
    <t>55076-00</t>
  </si>
  <si>
    <t>90901-10</t>
  </si>
  <si>
    <t>Магнетна резонанца дојке</t>
  </si>
  <si>
    <t>Уллтразвучни преглед дојки</t>
  </si>
  <si>
    <t>Радиографско снимањe дојки,обострано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</si>
  <si>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</si>
  <si>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</si>
  <si>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</si>
  <si>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</si>
  <si>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</si>
  <si>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</si>
  <si>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</si>
  <si>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</si>
  <si>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</si>
  <si>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</si>
  <si>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</si>
  <si>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</si>
  <si>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</si>
  <si>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</si>
  <si>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</si>
  <si>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</si>
  <si>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</si>
  <si>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</si>
  <si>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</si>
  <si>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</si>
  <si>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</si>
  <si>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</si>
  <si>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</si>
  <si>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</si>
  <si>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</si>
  <si>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</si>
  <si>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</si>
  <si>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</si>
  <si>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</si>
  <si>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</si>
  <si>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</si>
  <si>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</si>
  <si>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</si>
  <si>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</si>
  <si>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</si>
  <si>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</si>
  <si>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</si>
  <si>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</si>
  <si>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</si>
  <si>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</si>
  <si>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</si>
  <si>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</si>
  <si>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</si>
  <si>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</si>
  <si>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</si>
  <si>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</si>
  <si>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</si>
  <si>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</si>
  <si>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</si>
  <si>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</si>
  <si>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</si>
  <si>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</si>
  <si>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</si>
  <si>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</si>
  <si>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</si>
  <si>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</si>
  <si>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</si>
  <si>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</si>
  <si>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</si>
  <si>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</si>
  <si>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</si>
  <si>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Прегледи у оквиру организованог скрининга рака*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</si>
  <si>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</si>
  <si>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</si>
  <si>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</si>
  <si>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</si>
  <si>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</si>
  <si>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</si>
  <si>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Укупно свих услуга</t>
  </si>
  <si>
    <t>Број апарата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</si>
  <si>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</si>
  <si>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</si>
  <si>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</si>
  <si>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</si>
  <si>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В1 АНАЛИЗЕ ОРГАНИЗОВАНОГ СКРИНИНГА  РАКА*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</si>
  <si>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</si>
  <si>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</si>
  <si>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</si>
  <si>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</si>
  <si>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</si>
  <si>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</si>
  <si>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</si>
  <si>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</si>
  <si>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</si>
  <si>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</si>
  <si>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</si>
  <si>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</si>
  <si>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</si>
  <si>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</si>
  <si>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</si>
  <si>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</si>
  <si>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</si>
  <si>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</si>
  <si>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</si>
  <si>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</si>
  <si>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</si>
  <si>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</si>
  <si>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</si>
  <si>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</si>
  <si>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</si>
  <si>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</si>
  <si>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</si>
  <si>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</si>
  <si>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</si>
  <si>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</si>
  <si>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</si>
  <si>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</si>
  <si>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</si>
  <si>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</si>
  <si>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</si>
  <si>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</si>
  <si>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</si>
  <si>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</si>
  <si>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</si>
  <si>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</si>
  <si>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</si>
  <si>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</si>
  <si>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Цена*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</si>
  <si>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</si>
  <si>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</si>
  <si>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</si>
  <si>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</si>
  <si>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</si>
  <si>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</si>
  <si>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</si>
  <si>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</si>
  <si>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</si>
  <si>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</si>
  <si>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</si>
  <si>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</si>
  <si>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</si>
  <si>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</si>
  <si>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</si>
  <si>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</si>
  <si>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</si>
  <si>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</si>
  <si>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</si>
  <si>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</si>
  <si>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</si>
  <si>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</si>
  <si>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</si>
  <si>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</si>
  <si>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Рендген дијагностика (у загради уписати број апарата и број смена)</t>
  </si>
  <si>
    <t>Ултразвучна дијагностика (у загради уписати број апарата и број смена)</t>
  </si>
  <si>
    <t>Доплер* (у загради уписати број апарата и број смена)</t>
  </si>
  <si>
    <t>ЦТ Скенер (у загради уписати број апарата и број смена)</t>
  </si>
  <si>
    <t>Магнетна резонанца (у загради уписати број апарата и број смена)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</si>
  <si>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</si>
  <si>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</si>
  <si>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</si>
  <si>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</si>
  <si>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</si>
  <si>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</si>
  <si>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</si>
  <si>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</si>
  <si>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</si>
  <si>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</si>
  <si>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</si>
  <si>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</si>
  <si>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 xml:space="preserve"> </t>
  </si>
  <si>
    <t>Ђ.   ОСТАЛЕ ЛАБОРАТОРИЈЕ ____________________   (навести које)</t>
  </si>
  <si>
    <t>Набавка крви и лабилних продуката крви од завода/института за трансфузију крви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</si>
  <si>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</si>
  <si>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</si>
  <si>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</si>
  <si>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</si>
  <si>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</si>
  <si>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</si>
  <si>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</si>
  <si>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</si>
  <si>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</si>
  <si>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</si>
  <si>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</si>
  <si>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</si>
  <si>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</si>
  <si>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</si>
  <si>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</si>
  <si>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</si>
  <si>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</si>
  <si>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</si>
  <si>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</si>
  <si>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</si>
  <si>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</si>
  <si>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</si>
  <si>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</si>
  <si>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</si>
  <si>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</si>
  <si>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</si>
  <si>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</si>
  <si>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</si>
  <si>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</si>
  <si>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</si>
  <si>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</si>
  <si>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</si>
  <si>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</si>
  <si>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</si>
  <si>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</si>
  <si>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</si>
  <si>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</si>
  <si>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</si>
  <si>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</si>
  <si>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</si>
  <si>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</si>
  <si>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</si>
  <si>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</si>
  <si>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</si>
  <si>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</si>
  <si>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</si>
  <si>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</si>
  <si>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</si>
  <si>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</si>
  <si>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</si>
  <si>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</si>
  <si>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</si>
  <si>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</si>
  <si>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</si>
  <si>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</si>
  <si>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</si>
  <si>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</si>
  <si>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</si>
  <si>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</si>
  <si>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</si>
  <si>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</si>
  <si>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</si>
  <si>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</si>
  <si>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</si>
  <si>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</si>
  <si>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</si>
  <si>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</si>
  <si>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</si>
  <si>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</si>
  <si>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</si>
  <si>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</si>
  <si>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</si>
  <si>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</si>
  <si>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</si>
  <si>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</si>
  <si>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</si>
  <si>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</si>
  <si>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</si>
  <si>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</si>
  <si>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</si>
  <si>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</si>
  <si>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</si>
  <si>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</si>
  <si>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</si>
  <si>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</si>
  <si>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</si>
  <si>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</si>
  <si>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</si>
  <si>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</si>
  <si>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</si>
  <si>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</si>
  <si>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</si>
  <si>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</si>
  <si>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</si>
  <si>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</si>
  <si>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</si>
  <si>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</si>
  <si>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</si>
  <si>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</si>
  <si>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</si>
  <si>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</si>
  <si>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</si>
  <si>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</si>
  <si>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</si>
  <si>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</si>
  <si>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</si>
  <si>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</si>
  <si>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</si>
  <si>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</si>
  <si>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</si>
  <si>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</si>
  <si>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</si>
  <si>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</si>
  <si>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</si>
  <si>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</si>
  <si>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</si>
  <si>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</si>
  <si>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</si>
  <si>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</si>
  <si>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</si>
  <si>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</si>
  <si>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</si>
  <si>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</si>
  <si>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</si>
  <si>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</si>
  <si>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</si>
  <si>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</si>
  <si>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</si>
  <si>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</si>
  <si>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</si>
  <si>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</si>
  <si>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</si>
  <si>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</si>
  <si>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</si>
  <si>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</si>
  <si>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</si>
  <si>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</si>
  <si>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</si>
  <si>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</si>
  <si>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</si>
  <si>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</si>
  <si>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</si>
  <si>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</si>
  <si>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</si>
  <si>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</si>
  <si>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</si>
  <si>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</si>
  <si>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</si>
  <si>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</si>
  <si>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</si>
  <si>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</si>
  <si>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</si>
  <si>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</si>
  <si>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</si>
  <si>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</si>
  <si>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</si>
  <si>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</si>
  <si>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</si>
  <si>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</si>
  <si>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</si>
  <si>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</si>
  <si>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</si>
  <si>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</si>
  <si>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</si>
  <si>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</si>
  <si>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</si>
  <si>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</si>
  <si>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</si>
  <si>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</si>
  <si>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</si>
  <si>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</si>
  <si>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</si>
  <si>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</si>
  <si>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</si>
  <si>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</si>
  <si>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</si>
  <si>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</si>
  <si>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</si>
  <si>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</si>
  <si>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</si>
  <si>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</si>
  <si>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</si>
  <si>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</si>
  <si>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</si>
  <si>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</si>
  <si>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</si>
  <si>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</si>
  <si>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</si>
  <si>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</si>
  <si>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</si>
  <si>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</si>
  <si>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</si>
  <si>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</si>
  <si>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</si>
  <si>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</si>
  <si>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</si>
  <si>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</si>
  <si>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</si>
  <si>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</si>
  <si>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</si>
  <si>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</si>
  <si>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</si>
  <si>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</si>
  <si>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</si>
  <si>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</si>
  <si>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</si>
  <si>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</si>
  <si>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</si>
  <si>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</si>
  <si>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</si>
  <si>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</si>
  <si>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</si>
  <si>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</si>
  <si>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</si>
  <si>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</si>
  <si>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</si>
  <si>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</si>
  <si>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</si>
  <si>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</si>
  <si>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</si>
  <si>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</si>
  <si>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</si>
  <si>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</si>
  <si>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</si>
  <si>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</si>
  <si>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</si>
  <si>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</si>
  <si>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</si>
  <si>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</si>
  <si>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</si>
  <si>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</si>
  <si>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</si>
  <si>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</si>
  <si>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</si>
  <si>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</si>
  <si>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</si>
  <si>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</si>
  <si>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</si>
  <si>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</si>
  <si>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</si>
  <si>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</si>
  <si>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</si>
  <si>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</si>
  <si>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</si>
  <si>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</si>
  <si>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</si>
  <si>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</si>
  <si>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</si>
  <si>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</si>
  <si>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</si>
  <si>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</si>
  <si>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</si>
  <si>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</si>
  <si>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</si>
  <si>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</si>
  <si>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</si>
  <si>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</si>
  <si>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</si>
  <si>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</si>
  <si>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</si>
  <si>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</si>
  <si>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</si>
  <si>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</si>
  <si>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</si>
  <si>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</si>
  <si>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</si>
  <si>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</si>
  <si>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</si>
  <si>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</si>
  <si>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</si>
  <si>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</si>
  <si>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</si>
  <si>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</si>
  <si>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</si>
  <si>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</si>
  <si>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</si>
  <si>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</si>
  <si>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</si>
  <si>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</si>
  <si>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</si>
  <si>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</si>
  <si>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</si>
  <si>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</si>
  <si>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</si>
  <si>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</si>
  <si>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</si>
  <si>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</si>
  <si>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</si>
  <si>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</si>
  <si>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</si>
  <si>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</si>
  <si>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</si>
  <si>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</si>
  <si>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</si>
  <si>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</si>
  <si>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</si>
  <si>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</si>
  <si>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</si>
  <si>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</si>
  <si>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</si>
  <si>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</si>
  <si>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</si>
  <si>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</si>
  <si>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</si>
  <si>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</si>
  <si>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</si>
  <si>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</si>
  <si>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</si>
  <si>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</si>
  <si>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</si>
  <si>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</si>
  <si>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</si>
  <si>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</si>
  <si>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</si>
  <si>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</si>
  <si>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</si>
  <si>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</si>
  <si>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</si>
  <si>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</si>
  <si>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</si>
  <si>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</si>
  <si>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</si>
  <si>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</si>
  <si>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</si>
  <si>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</si>
  <si>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</si>
  <si>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</si>
  <si>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</si>
  <si>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</si>
  <si>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</si>
  <si>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</si>
  <si>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</si>
  <si>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</si>
  <si>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</si>
  <si>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</si>
  <si>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</si>
  <si>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</si>
  <si>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</si>
  <si>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</si>
  <si>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</si>
  <si>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</si>
  <si>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</si>
  <si>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</si>
  <si>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</si>
  <si>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</si>
  <si>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</si>
  <si>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</si>
  <si>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</si>
  <si>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</si>
  <si>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</si>
  <si>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</si>
  <si>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</si>
  <si>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</si>
  <si>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</si>
  <si>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</si>
  <si>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</si>
  <si>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</si>
  <si>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</si>
  <si>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</si>
  <si>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</si>
  <si>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</si>
  <si>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</si>
  <si>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</si>
  <si>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</si>
  <si>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</si>
  <si>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</si>
  <si>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</si>
  <si>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</si>
  <si>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</si>
  <si>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</si>
  <si>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</si>
  <si>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</si>
  <si>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</si>
  <si>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</si>
  <si>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</si>
  <si>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</si>
  <si>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</si>
  <si>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</si>
  <si>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</si>
  <si>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</si>
  <si>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</si>
  <si>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</si>
  <si>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</si>
  <si>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</si>
  <si>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</si>
  <si>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</si>
  <si>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</si>
  <si>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</si>
  <si>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</si>
  <si>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</si>
  <si>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</si>
  <si>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</si>
  <si>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</si>
  <si>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</si>
  <si>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</si>
  <si>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</si>
  <si>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</si>
  <si>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</si>
  <si>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</si>
  <si>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</si>
  <si>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</si>
  <si>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</si>
  <si>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</si>
  <si>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</si>
  <si>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</si>
  <si>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</si>
  <si>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</si>
  <si>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</si>
  <si>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</si>
  <si>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</si>
  <si>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</si>
  <si>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</si>
  <si>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</si>
  <si>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</si>
  <si>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</si>
  <si>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</si>
  <si>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</si>
  <si>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</si>
  <si>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</si>
  <si>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</si>
  <si>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</si>
  <si>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</si>
  <si>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</si>
  <si>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</si>
  <si>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</si>
  <si>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</si>
  <si>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</si>
  <si>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</si>
  <si>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</si>
  <si>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</si>
  <si>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</si>
  <si>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</si>
  <si>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</si>
  <si>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</si>
  <si>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</si>
  <si>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</si>
  <si>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</si>
  <si>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</si>
  <si>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</si>
  <si>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</si>
  <si>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</si>
  <si>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</si>
  <si>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</si>
  <si>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</si>
  <si>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</si>
  <si>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</si>
  <si>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</si>
  <si>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</si>
  <si>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</si>
  <si>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</si>
  <si>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</si>
  <si>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</si>
  <si>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</si>
  <si>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</si>
  <si>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</si>
  <si>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</si>
  <si>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</si>
  <si>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</si>
  <si>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</si>
  <si>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</si>
  <si>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</si>
  <si>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</si>
  <si>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</si>
  <si>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</si>
  <si>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</si>
  <si>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</si>
  <si>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</si>
  <si>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</si>
  <si>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</si>
  <si>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</si>
  <si>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</si>
  <si>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</si>
  <si>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</si>
  <si>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</si>
  <si>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</si>
  <si>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</si>
  <si>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</si>
  <si>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</si>
  <si>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</si>
  <si>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</si>
  <si>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</si>
  <si>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</si>
  <si>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</si>
  <si>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</si>
  <si>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</si>
  <si>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</si>
  <si>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</si>
  <si>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</si>
  <si>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</si>
  <si>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</si>
  <si>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</si>
  <si>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</si>
  <si>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</si>
  <si>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</si>
  <si>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</si>
  <si>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</si>
  <si>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</si>
  <si>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</si>
  <si>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</si>
  <si>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</si>
  <si>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</si>
  <si>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</si>
  <si>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</si>
  <si>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</si>
  <si>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</si>
  <si>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</si>
  <si>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</si>
  <si>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</si>
  <si>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</si>
  <si>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</si>
  <si>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</si>
  <si>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</si>
  <si>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</si>
  <si>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</si>
  <si>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</si>
  <si>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</si>
  <si>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</si>
  <si>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</si>
  <si>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</si>
  <si>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</si>
  <si>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</si>
  <si>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</si>
  <si>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</si>
  <si>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</si>
  <si>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</si>
  <si>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</si>
  <si>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</si>
  <si>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</si>
  <si>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</si>
  <si>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</si>
  <si>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</si>
  <si>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</si>
  <si>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</si>
  <si>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</si>
  <si>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</si>
  <si>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</si>
  <si>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</si>
  <si>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</si>
  <si>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</si>
  <si>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</si>
  <si>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</si>
  <si>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</si>
  <si>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</si>
  <si>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</si>
  <si>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</si>
  <si>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</si>
  <si>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</si>
  <si>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</si>
  <si>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</si>
  <si>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</si>
  <si>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</si>
  <si>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</si>
  <si>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</si>
  <si>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</si>
  <si>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</si>
  <si>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</si>
  <si>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</si>
  <si>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</si>
  <si>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</si>
  <si>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</si>
  <si>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</si>
  <si>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</si>
  <si>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</si>
  <si>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</si>
  <si>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</si>
  <si>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</si>
  <si>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</si>
  <si>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</si>
  <si>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</si>
  <si>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</si>
  <si>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</si>
  <si>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</si>
  <si>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</si>
  <si>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</si>
  <si>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</si>
  <si>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</si>
  <si>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</si>
  <si>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</si>
  <si>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</si>
  <si>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</si>
  <si>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</si>
  <si>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</si>
  <si>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</si>
  <si>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</si>
  <si>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</si>
  <si>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</si>
  <si>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</si>
  <si>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</si>
  <si>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</si>
  <si>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</si>
  <si>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</si>
  <si>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</si>
  <si>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</si>
  <si>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</si>
  <si>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</si>
  <si>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</si>
  <si>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</si>
  <si>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</si>
  <si>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</si>
  <si>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</si>
  <si>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</si>
  <si>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</si>
  <si>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</si>
  <si>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</si>
  <si>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</si>
  <si>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</si>
  <si>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</si>
  <si>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</si>
  <si>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</si>
  <si>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</si>
  <si>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</si>
  <si>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</si>
  <si>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</si>
  <si>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</si>
  <si>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</si>
  <si>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</si>
  <si>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</si>
  <si>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</si>
  <si>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</si>
  <si>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</si>
  <si>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</si>
  <si>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</si>
  <si>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</si>
  <si>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</si>
  <si>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</si>
  <si>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</si>
  <si>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</si>
  <si>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</si>
  <si>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</si>
  <si>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</si>
  <si>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</si>
  <si>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</si>
  <si>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</si>
  <si>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</si>
  <si>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</si>
  <si>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</si>
  <si>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</si>
  <si>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</si>
  <si>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</si>
  <si>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</si>
  <si>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</si>
  <si>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</si>
  <si>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</si>
  <si>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</si>
  <si>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</si>
  <si>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</si>
  <si>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</si>
  <si>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</si>
  <si>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</si>
  <si>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</si>
  <si>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</si>
  <si>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</si>
  <si>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</si>
  <si>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</si>
  <si>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</si>
  <si>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</si>
  <si>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</si>
  <si>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</si>
  <si>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</si>
  <si>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</si>
  <si>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</si>
  <si>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</si>
  <si>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</si>
  <si>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</si>
  <si>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</si>
  <si>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</si>
  <si>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</si>
  <si>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</si>
  <si>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</si>
  <si>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</si>
  <si>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</si>
  <si>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</si>
  <si>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</si>
  <si>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</si>
  <si>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</si>
  <si>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</si>
  <si>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</si>
  <si>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</si>
  <si>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</si>
  <si>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</si>
  <si>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</si>
  <si>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</si>
  <si>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</si>
  <si>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</si>
  <si>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</si>
  <si>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</si>
  <si>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</si>
  <si>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</si>
  <si>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</si>
  <si>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</si>
  <si>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</si>
  <si>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</si>
  <si>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</si>
  <si>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</si>
  <si>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</si>
  <si>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</si>
  <si>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</si>
  <si>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</si>
  <si>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</si>
  <si>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</si>
  <si>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</si>
  <si>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</si>
  <si>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</si>
  <si>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</si>
  <si>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</si>
  <si>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</si>
  <si>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</si>
  <si>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</si>
  <si>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</si>
  <si>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</si>
  <si>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</si>
  <si>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</si>
  <si>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</si>
  <si>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</si>
  <si>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</si>
  <si>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</si>
  <si>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</si>
  <si>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</si>
  <si>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</si>
  <si>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</si>
  <si>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</si>
  <si>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</si>
  <si>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</si>
  <si>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</si>
  <si>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</si>
  <si>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</si>
  <si>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</si>
  <si>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</si>
  <si>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</si>
  <si>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</si>
  <si>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</si>
  <si>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</si>
  <si>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</si>
  <si>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</si>
  <si>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</si>
  <si>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</si>
  <si>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</si>
  <si>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</si>
  <si>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</si>
  <si>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</si>
  <si>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</si>
  <si>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</si>
  <si>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</si>
  <si>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</si>
  <si>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</si>
  <si>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</si>
  <si>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</si>
  <si>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</si>
  <si>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</si>
  <si>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</si>
  <si>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</si>
  <si>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</si>
  <si>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</si>
  <si>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</si>
  <si>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</si>
  <si>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</si>
  <si>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</si>
  <si>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</si>
  <si>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</si>
  <si>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</si>
  <si>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</si>
  <si>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</si>
  <si>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</si>
  <si>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</si>
  <si>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</si>
  <si>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</si>
  <si>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</si>
  <si>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</si>
  <si>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</si>
  <si>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</si>
  <si>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</si>
  <si>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</si>
  <si>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</si>
  <si>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</si>
  <si>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</si>
  <si>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</si>
  <si>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</si>
  <si>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</si>
  <si>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</si>
  <si>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</si>
  <si>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</si>
  <si>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</si>
  <si>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</si>
  <si>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</si>
  <si>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</si>
  <si>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</si>
  <si>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</si>
  <si>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</si>
  <si>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</si>
  <si>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</si>
  <si>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</si>
  <si>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</si>
  <si>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</si>
  <si>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</si>
  <si>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</si>
  <si>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</si>
  <si>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</si>
  <si>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</si>
  <si>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</si>
  <si>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</si>
  <si>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</si>
  <si>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</si>
  <si>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</si>
  <si>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</si>
  <si>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</si>
  <si>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</si>
  <si>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</si>
  <si>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</si>
  <si>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</si>
  <si>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</si>
  <si>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</si>
  <si>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</si>
  <si>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</si>
  <si>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</si>
  <si>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</si>
  <si>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</si>
  <si>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</si>
  <si>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</si>
  <si>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</si>
  <si>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</si>
  <si>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</si>
  <si>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</si>
  <si>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</si>
  <si>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</si>
  <si>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</si>
  <si>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</si>
  <si>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</si>
  <si>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</si>
  <si>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</si>
  <si>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</si>
  <si>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</si>
  <si>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</si>
  <si>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</si>
  <si>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</si>
  <si>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</si>
  <si>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</si>
  <si>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</si>
  <si>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</si>
  <si>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</si>
  <si>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</si>
  <si>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</si>
  <si>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</si>
  <si>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</si>
  <si>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</si>
  <si>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</si>
  <si>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</si>
  <si>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</si>
  <si>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</si>
  <si>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</si>
  <si>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</si>
  <si>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</si>
  <si>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</si>
  <si>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</si>
  <si>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</si>
  <si>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</si>
  <si>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</si>
  <si>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</si>
  <si>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</si>
  <si>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</si>
  <si>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</si>
  <si>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</si>
  <si>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</si>
  <si>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</si>
  <si>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</si>
  <si>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</si>
  <si>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</si>
  <si>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</si>
  <si>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</si>
  <si>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</si>
  <si>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</si>
  <si>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</si>
  <si>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</si>
  <si>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</si>
  <si>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</si>
  <si>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</si>
  <si>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</si>
  <si>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</si>
  <si>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</si>
  <si>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</si>
  <si>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</si>
  <si>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</si>
  <si>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</si>
  <si>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</si>
  <si>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</si>
  <si>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</si>
  <si>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</si>
  <si>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</si>
  <si>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</si>
  <si>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</si>
  <si>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</si>
  <si>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</si>
  <si>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</si>
  <si>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</si>
  <si>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</si>
  <si>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</si>
  <si>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</si>
  <si>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</si>
  <si>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</si>
  <si>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</si>
  <si>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</si>
  <si>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</si>
  <si>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</si>
  <si>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</si>
  <si>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</si>
  <si>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</si>
  <si>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</si>
  <si>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</si>
  <si>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</si>
  <si>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</si>
  <si>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</si>
  <si>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</si>
  <si>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</si>
  <si>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</si>
  <si>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</si>
  <si>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</si>
  <si>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</si>
  <si>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</si>
  <si>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</si>
  <si>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</si>
  <si>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</si>
  <si>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</si>
  <si>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</si>
  <si>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</si>
  <si>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</si>
  <si>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</si>
  <si>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</si>
  <si>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</si>
  <si>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</si>
  <si>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</si>
  <si>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</si>
  <si>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</si>
  <si>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</si>
  <si>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</si>
  <si>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</si>
  <si>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</si>
  <si>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</si>
  <si>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</si>
  <si>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</si>
  <si>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</si>
  <si>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</si>
  <si>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</si>
  <si>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</si>
  <si>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</si>
  <si>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</si>
  <si>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</si>
  <si>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</si>
  <si>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</si>
  <si>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</si>
  <si>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</si>
  <si>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</si>
  <si>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</si>
  <si>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</si>
  <si>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</si>
  <si>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</si>
  <si>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</si>
  <si>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</si>
  <si>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</si>
  <si>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</si>
  <si>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</si>
  <si>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</si>
  <si>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</si>
  <si>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</si>
  <si>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</si>
  <si>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</si>
  <si>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</si>
  <si>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</si>
  <si>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</si>
  <si>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</si>
  <si>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</si>
  <si>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</si>
  <si>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</si>
  <si>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</si>
  <si>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</si>
  <si>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</si>
  <si>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</si>
  <si>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</si>
  <si>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</si>
  <si>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</si>
  <si>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</si>
  <si>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</si>
  <si>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</si>
  <si>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</si>
  <si>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</si>
  <si>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</si>
  <si>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</si>
  <si>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</si>
  <si>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</si>
  <si>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</si>
  <si>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</si>
  <si>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</si>
  <si>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</si>
  <si>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</si>
  <si>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</si>
  <si>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</si>
  <si>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</si>
  <si>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</si>
  <si>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</si>
  <si>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</si>
  <si>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</si>
  <si>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</si>
  <si>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</si>
  <si>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</si>
  <si>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</si>
  <si>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</si>
  <si>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</si>
  <si>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</si>
  <si>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</si>
  <si>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</si>
  <si>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</si>
  <si>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</si>
  <si>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</si>
  <si>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</si>
  <si>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</si>
  <si>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</si>
  <si>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</si>
  <si>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</si>
  <si>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</si>
  <si>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</si>
  <si>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</si>
  <si>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</si>
  <si>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</si>
  <si>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</si>
  <si>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</si>
  <si>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</si>
  <si>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</si>
  <si>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</si>
  <si>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</si>
  <si>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</si>
  <si>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</si>
  <si>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</si>
  <si>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</si>
  <si>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</si>
  <si>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</si>
  <si>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</si>
  <si>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</si>
  <si>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</si>
  <si>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</si>
  <si>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</si>
  <si>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</si>
  <si>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</si>
  <si>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</si>
  <si>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</si>
  <si>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</si>
  <si>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</si>
  <si>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</si>
  <si>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</si>
  <si>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</si>
  <si>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</si>
  <si>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</si>
  <si>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</si>
  <si>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</si>
  <si>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</si>
  <si>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</si>
  <si>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</si>
  <si>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</si>
  <si>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</si>
  <si>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</si>
  <si>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</si>
  <si>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</si>
  <si>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</si>
  <si>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</si>
  <si>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</si>
  <si>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</si>
  <si>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</si>
  <si>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</si>
  <si>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</si>
  <si>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</si>
  <si>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</si>
  <si>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</si>
  <si>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</si>
  <si>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</si>
  <si>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</si>
  <si>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</si>
  <si>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</si>
  <si>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</si>
  <si>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</si>
  <si>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</si>
  <si>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</si>
  <si>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</si>
  <si>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</si>
  <si>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</si>
  <si>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</si>
  <si>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</si>
  <si>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</si>
  <si>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</si>
  <si>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</si>
  <si>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</si>
  <si>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</si>
  <si>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</si>
  <si>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</si>
  <si>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</si>
  <si>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</si>
  <si>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</si>
  <si>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</si>
  <si>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</si>
  <si>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</si>
  <si>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</si>
  <si>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</si>
  <si>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</si>
  <si>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</si>
  <si>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</si>
  <si>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</si>
  <si>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</si>
  <si>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</si>
  <si>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</si>
  <si>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</si>
  <si>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</si>
  <si>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</si>
  <si>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</si>
  <si>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</si>
  <si>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</si>
  <si>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</si>
  <si>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</si>
  <si>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</si>
  <si>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</si>
  <si>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</si>
  <si>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</si>
  <si>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</si>
  <si>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</si>
  <si>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</si>
  <si>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</si>
  <si>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</si>
  <si>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</si>
  <si>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</si>
  <si>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</si>
  <si>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</si>
  <si>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</si>
  <si>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</si>
  <si>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</si>
  <si>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</si>
  <si>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</si>
  <si>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</si>
  <si>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</si>
  <si>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</si>
  <si>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</si>
  <si>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</si>
  <si>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</si>
  <si>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</si>
  <si>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</si>
  <si>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</si>
  <si>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</si>
  <si>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</si>
  <si>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</si>
  <si>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</si>
  <si>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</si>
  <si>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</si>
  <si>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</si>
  <si>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</si>
  <si>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</si>
  <si>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</si>
  <si>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</si>
  <si>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</si>
  <si>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</si>
  <si>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</si>
  <si>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</si>
  <si>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</si>
  <si>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</si>
  <si>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</si>
  <si>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</si>
  <si>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</si>
  <si>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</si>
  <si>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</si>
  <si>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</si>
  <si>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</si>
  <si>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</si>
  <si>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</si>
  <si>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</si>
  <si>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</si>
  <si>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</si>
  <si>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</si>
  <si>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</si>
  <si>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</si>
  <si>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</si>
  <si>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</si>
  <si>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</si>
  <si>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</si>
  <si>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</si>
  <si>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</si>
  <si>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</si>
  <si>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</si>
  <si>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</si>
  <si>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</si>
  <si>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</si>
  <si>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</si>
  <si>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</si>
  <si>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</si>
  <si>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</si>
  <si>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</si>
  <si>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</si>
  <si>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</si>
  <si>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</si>
  <si>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</si>
  <si>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</si>
  <si>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</si>
  <si>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</si>
  <si>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</si>
  <si>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</si>
  <si>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</si>
  <si>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</si>
  <si>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</si>
  <si>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</si>
  <si>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</si>
  <si>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</si>
  <si>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</si>
  <si>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</si>
  <si>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</si>
  <si>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</si>
  <si>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</si>
  <si>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</si>
  <si>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</si>
  <si>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</si>
  <si>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</si>
  <si>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</si>
  <si>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</si>
  <si>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</si>
  <si>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</si>
  <si>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</si>
  <si>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</si>
  <si>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</si>
  <si>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</si>
  <si>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</si>
  <si>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</si>
  <si>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</si>
  <si>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</si>
  <si>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</si>
  <si>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</si>
  <si>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</si>
  <si>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</si>
  <si>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</si>
  <si>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</si>
  <si>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</si>
  <si>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</si>
  <si>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</si>
  <si>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</si>
  <si>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</si>
  <si>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</si>
  <si>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</si>
  <si>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</si>
  <si>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</si>
  <si>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</si>
  <si>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</si>
  <si>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</si>
  <si>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</si>
  <si>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</si>
  <si>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</si>
  <si>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</si>
  <si>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</si>
  <si>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</si>
  <si>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</si>
  <si>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</si>
  <si>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</si>
  <si>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</si>
  <si>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</si>
  <si>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</si>
  <si>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</si>
  <si>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</si>
  <si>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</si>
  <si>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</si>
  <si>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</si>
  <si>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</si>
  <si>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</si>
  <si>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</si>
  <si>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</si>
  <si>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</si>
  <si>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</si>
  <si>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</si>
  <si>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</si>
  <si>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</si>
  <si>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</si>
  <si>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</si>
  <si>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</si>
  <si>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</si>
  <si>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</si>
  <si>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</si>
  <si>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</si>
  <si>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</si>
  <si>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</si>
  <si>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</si>
  <si>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</si>
  <si>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</si>
  <si>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</si>
  <si>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</si>
  <si>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</si>
  <si>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</si>
  <si>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</si>
  <si>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</si>
  <si>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</si>
  <si>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</si>
  <si>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</si>
  <si>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</si>
  <si>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</si>
  <si>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</si>
  <si>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</si>
  <si>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</si>
  <si>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</si>
  <si>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</si>
  <si>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</si>
  <si>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</si>
  <si>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</si>
  <si>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</si>
  <si>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</si>
  <si>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</si>
  <si>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</si>
  <si>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</si>
  <si>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</si>
  <si>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</si>
  <si>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</si>
  <si>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</si>
  <si>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</si>
  <si>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</si>
  <si>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</si>
  <si>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</si>
  <si>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</si>
  <si>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</si>
  <si>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</si>
  <si>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</si>
  <si>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</si>
  <si>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</si>
  <si>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</si>
  <si>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</si>
  <si>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</si>
  <si>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</si>
  <si>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</si>
  <si>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</si>
  <si>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</si>
  <si>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</si>
  <si>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</si>
  <si>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</si>
  <si>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</si>
  <si>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</si>
  <si>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</si>
  <si>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</si>
  <si>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</si>
  <si>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</si>
  <si>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</si>
  <si>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</si>
  <si>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</si>
  <si>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</si>
  <si>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</si>
  <si>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</si>
  <si>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</si>
  <si>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</si>
  <si>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</si>
  <si>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</si>
  <si>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</si>
  <si>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</si>
  <si>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</si>
  <si>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</si>
  <si>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</si>
  <si>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</si>
  <si>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</si>
  <si>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</si>
  <si>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</si>
  <si>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</si>
  <si>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</si>
  <si>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</si>
  <si>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</si>
  <si>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</si>
  <si>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</si>
  <si>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</si>
  <si>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</si>
  <si>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</si>
  <si>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</si>
  <si>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</si>
  <si>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</si>
  <si>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</si>
  <si>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</si>
  <si>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</si>
  <si>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</si>
  <si>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</si>
  <si>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</si>
  <si>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</si>
  <si>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</si>
  <si>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</si>
  <si>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</si>
  <si>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</si>
  <si>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</si>
  <si>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</si>
  <si>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</si>
  <si>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</si>
  <si>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</si>
  <si>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</si>
  <si>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</si>
  <si>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</si>
  <si>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</si>
  <si>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</si>
  <si>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</si>
  <si>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</si>
  <si>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</si>
  <si>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</si>
  <si>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</si>
  <si>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</si>
  <si>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</si>
  <si>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</si>
  <si>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</si>
  <si>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</si>
  <si>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</si>
  <si>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</si>
  <si>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</si>
  <si>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</si>
  <si>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</si>
  <si>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</si>
  <si>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</si>
  <si>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</si>
  <si>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</si>
  <si>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</si>
  <si>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</si>
  <si>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</si>
  <si>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</si>
  <si>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</si>
  <si>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</si>
  <si>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</si>
  <si>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</si>
  <si>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</si>
  <si>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</si>
  <si>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</si>
  <si>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</si>
  <si>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</si>
  <si>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</si>
  <si>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</si>
  <si>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</si>
  <si>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</si>
  <si>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</si>
  <si>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</si>
  <si>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</si>
  <si>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</si>
  <si>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</si>
  <si>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</si>
  <si>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</si>
  <si>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</si>
  <si>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</si>
  <si>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</si>
  <si>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</si>
  <si>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</si>
  <si>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</si>
  <si>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</si>
  <si>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</si>
  <si>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</si>
  <si>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</si>
  <si>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</si>
  <si>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</si>
  <si>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</si>
  <si>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</si>
  <si>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</si>
  <si>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</si>
  <si>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</si>
  <si>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</si>
  <si>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</si>
  <si>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</si>
  <si>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</si>
  <si>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</si>
  <si>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</si>
  <si>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01.01.2019.</t>
  </si>
  <si>
    <t>Број исписаних болесника 2018.</t>
  </si>
  <si>
    <t>Број бо  дана 2018.</t>
  </si>
  <si>
    <t>Просечна дневна заузетост постеља у 2018. (%)</t>
  </si>
  <si>
    <t>Извршено у 2018.</t>
  </si>
  <si>
    <t>План за 2019.</t>
  </si>
  <si>
    <t xml:space="preserve">Укупан број пацијената на листи чекања на дан 31.12.2018. </t>
  </si>
  <si>
    <t>Број пацијената са листе чекања којима је урађена  процедура/интервенција 2018.</t>
  </si>
  <si>
    <t>Укупан број свих пацијената којима је урађена интервенција/процедура у ЗУ 2018.</t>
  </si>
  <si>
    <t>Број нових пацијената на листи чекања у 2018.</t>
  </si>
  <si>
    <t>Просечна дужина чекања у данима 2018.</t>
  </si>
  <si>
    <t>Планиран укупан број процедура за које се воде листе чекања за 2019.</t>
  </si>
  <si>
    <t>Планиран број процедура за пацијенте који су на листи чекања за 2019.</t>
  </si>
  <si>
    <t>ЗА 2019. ГОДИНУ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</si>
  <si>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</si>
  <si>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</si>
  <si>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</si>
  <si>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</si>
  <si>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</si>
  <si>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</si>
  <si>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Припрема крви и компоненти крви</t>
  </si>
  <si>
    <t>Стационарни</t>
  </si>
  <si>
    <t>Амбулантни</t>
  </si>
  <si>
    <t>Здравствене услуге</t>
  </si>
  <si>
    <t>Дијагностичке процедуре са снимањем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</si>
  <si>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</si>
  <si>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</si>
  <si>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</si>
  <si>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Извршено у 2018</t>
  </si>
  <si>
    <t>Лабораторијска дијагностика</t>
  </si>
  <si>
    <t>Крв и компоненте крви, институти и заводи за трансфузију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</si>
  <si>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</si>
  <si>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</si>
  <si>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</si>
  <si>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</si>
  <si>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</si>
  <si>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</si>
  <si>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</si>
  <si>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</si>
  <si>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</si>
  <si>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</si>
  <si>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</si>
  <si>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</si>
  <si>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</si>
  <si>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</si>
  <si>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</si>
  <si>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</si>
  <si>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</si>
  <si>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</si>
  <si>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</si>
  <si>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</si>
  <si>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</si>
  <si>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</si>
  <si>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</si>
  <si>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</si>
  <si>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</si>
  <si>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</si>
  <si>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</si>
  <si>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</si>
  <si>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</si>
  <si>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</si>
  <si>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</si>
  <si>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</si>
  <si>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</si>
  <si>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 xml:space="preserve">Табела 10. </t>
  </si>
  <si>
    <t xml:space="preserve">Табела 11. </t>
  </si>
  <si>
    <t>Табела 12.</t>
  </si>
  <si>
    <t>Табела 13.</t>
  </si>
  <si>
    <t xml:space="preserve">Табела 14. </t>
  </si>
  <si>
    <t>Табела 15.</t>
  </si>
  <si>
    <t>Табела 16.</t>
  </si>
  <si>
    <t>Табела 17.</t>
  </si>
  <si>
    <t>Табела 18.</t>
  </si>
  <si>
    <t>Табела 19.</t>
  </si>
  <si>
    <t>Табела 20.</t>
  </si>
  <si>
    <t>Табела 21.</t>
  </si>
  <si>
    <t>Табела 22.</t>
  </si>
  <si>
    <t>Специјална болница за болести штитасте жлезде и болести метаболизма "Златибор"</t>
  </si>
  <si>
    <t>07221452</t>
  </si>
  <si>
    <t>Болничко лечење 
штитасте жлезде радиоактивним јодом</t>
  </si>
  <si>
    <t>Физикална, 
ендокринолошка и рехабилитација компликација дечје гојазности</t>
  </si>
  <si>
    <t>Специјалистички преглед физијатра - први</t>
  </si>
  <si>
    <t>Специјалистички преглед физијатра - контролни</t>
  </si>
  <si>
    <t>L005876</t>
  </si>
  <si>
    <t>Tireostimulirajući hormon (tirotropin, TSH) u serumu-FPIA, MEIA, CMIA odnosno ECLIA</t>
  </si>
  <si>
    <t>L005892</t>
  </si>
  <si>
    <t xml:space="preserve">Tiroglobulin (Tg) u serumu                      </t>
  </si>
  <si>
    <t>L005942</t>
  </si>
  <si>
    <t xml:space="preserve">Tiroksin, slobodan (fT4) u serumu - FPIA, MEIA, CMIA odnosno ECLIA </t>
  </si>
  <si>
    <t>L006114</t>
  </si>
  <si>
    <t>Trijodtironin, ukupan (T3) u serumu - RIA</t>
  </si>
  <si>
    <t>L017483</t>
  </si>
  <si>
    <t xml:space="preserve">Antitireoglobulinska antitela (anti-TG-IgG) u serumu -  IIF          </t>
  </si>
  <si>
    <t>L000026</t>
  </si>
  <si>
    <t>Uzorkovanje krvi (venepunkcija)</t>
  </si>
  <si>
    <t>55032-00</t>
  </si>
  <si>
    <t xml:space="preserve">Ултразвични преглед врата </t>
  </si>
  <si>
    <t>(1 aпарат у једној смени)</t>
  </si>
  <si>
    <t>НУКЛЕАРНА МЕДИЦИНА</t>
  </si>
  <si>
    <t>16009-00</t>
  </si>
  <si>
    <t>Primena terapijske doze joda 131</t>
  </si>
  <si>
    <t>61426-00</t>
  </si>
  <si>
    <t xml:space="preserve">Scintigrafija celog tela pomoću joda  </t>
  </si>
  <si>
    <t>61473-00</t>
  </si>
  <si>
    <t>Scintigrafija tireoidne žlezde</t>
  </si>
  <si>
    <t xml:space="preserve">УКУПНО - НУКЛЕАРНА МЕДИЦИНА </t>
  </si>
  <si>
    <t>ИНТЕРНА МЕДИЦИНА</t>
  </si>
  <si>
    <t>30094-10</t>
  </si>
  <si>
    <t>Perkutana (pomoću igle) biopsija tireoidne žlezde</t>
  </si>
  <si>
    <t>УКУПНО - ИНТЕРНА МЕДИЦИНА</t>
  </si>
  <si>
    <t>ФИЗИКАЛНА МЕДИЦИНА</t>
  </si>
  <si>
    <t>22065-00</t>
  </si>
  <si>
    <t>Terapija hladnoćom</t>
  </si>
  <si>
    <t>50115-00</t>
  </si>
  <si>
    <t>Manipulacija/mobilizacija zglobova, neklasifikovana na drugom mestu</t>
  </si>
  <si>
    <t>600011</t>
  </si>
  <si>
    <t>Elektrostimulacija</t>
  </si>
  <si>
    <t>600012</t>
  </si>
  <si>
    <t>Interferentne struje</t>
  </si>
  <si>
    <t>600015</t>
  </si>
  <si>
    <t>Stabilna galvanizacija</t>
  </si>
  <si>
    <t>600016</t>
  </si>
  <si>
    <t>Dijadinamične struje</t>
  </si>
  <si>
    <t>600021</t>
  </si>
  <si>
    <t>Subakvalni ultrazvuk</t>
  </si>
  <si>
    <t>600022</t>
  </si>
  <si>
    <t>Sonoforeza</t>
  </si>
  <si>
    <t>600023</t>
  </si>
  <si>
    <t>Elektromagnetno polje</t>
  </si>
  <si>
    <t>600051</t>
  </si>
  <si>
    <t>Hidro-kinezi terapija</t>
  </si>
  <si>
    <t>600071</t>
  </si>
  <si>
    <t>Aplikacija parafina po segmentu</t>
  </si>
  <si>
    <t>600112</t>
  </si>
  <si>
    <t>Aktivne vežbe sa pomagalima</t>
  </si>
  <si>
    <t>600113</t>
  </si>
  <si>
    <t>Vežbe po Allan Burger-u</t>
  </si>
  <si>
    <t>600114</t>
  </si>
  <si>
    <t>Korektivne vežbe pred ogledalom</t>
  </si>
  <si>
    <t>Obuka zaštitnim pokretima i položajima tela kod diskopatičara</t>
  </si>
  <si>
    <t>Vežbe za M.Behtrew</t>
  </si>
  <si>
    <t>600120</t>
  </si>
  <si>
    <t>Aktivne segmentne vežbe sa otporom</t>
  </si>
  <si>
    <t>Pasivne segmentne vežbe</t>
  </si>
  <si>
    <t>600124</t>
  </si>
  <si>
    <t>Vežbe na spravama ili ergobiciku</t>
  </si>
  <si>
    <t>600173</t>
  </si>
  <si>
    <t>Vežbe pacijenata sa paraplegijom i hemiplegijom</t>
  </si>
  <si>
    <t>600312</t>
  </si>
  <si>
    <t>Hod po ravnom</t>
  </si>
  <si>
    <t>600331</t>
  </si>
  <si>
    <t>Laser po akupunkturnim tačkam</t>
  </si>
  <si>
    <t>600348</t>
  </si>
  <si>
    <t>Elektroforeza leka</t>
  </si>
  <si>
    <t>81880-00</t>
  </si>
  <si>
    <t>Tretman bioptron lampom</t>
  </si>
  <si>
    <t>96112-00</t>
  </si>
  <si>
    <t>Uvežbavanje veština u aktivnostima povezanim sa senzornom /senzoneural.f.</t>
  </si>
  <si>
    <t>96119-00</t>
  </si>
  <si>
    <t>Terapija grudnih ili trbušnih mišića vežbanjem</t>
  </si>
  <si>
    <t>96120-00</t>
  </si>
  <si>
    <t>Terapija mišića leđa ili vrata vežbanjem,terapija vežba.mišića koji nose kičmu</t>
  </si>
  <si>
    <t>96128-00</t>
  </si>
  <si>
    <t>Terapija mišića stopala, nožnog zgloba ili zglobova prstiju vežbanjem</t>
  </si>
  <si>
    <t>96129-00</t>
  </si>
  <si>
    <t>Terapija celog tela vežbanjem</t>
  </si>
  <si>
    <t>96130-00</t>
  </si>
  <si>
    <t>Uvežbavanje veština u aktivnostima povezanim sa položajem</t>
  </si>
  <si>
    <t>96131-00</t>
  </si>
  <si>
    <t>Uvežbavanje veština u aktivnostima povezanim sa premestanjem</t>
  </si>
  <si>
    <t>96138-00</t>
  </si>
  <si>
    <t>Vežbe disanja u lečenju bolesti respiratornog  sistema</t>
  </si>
  <si>
    <t>96142-00</t>
  </si>
  <si>
    <t>Uvežbavanje veštine korišćenja uređaja ili opreme za pomoć</t>
  </si>
  <si>
    <t>96154-00</t>
  </si>
  <si>
    <t>Terapijski ultrazvuk</t>
  </si>
  <si>
    <t>96162-00</t>
  </si>
  <si>
    <t>Terapeutska masaža ili manipulacija vezivnog/mekog tkiva,
 neklasifikovana na drugom mestu</t>
  </si>
  <si>
    <t xml:space="preserve">УКУПНО - ФИЗИКАЛНА МЕДИЦИНА  </t>
  </si>
  <si>
    <t>Физикална, ендокринолошка и рехабилитација компликација дечје гојазности</t>
  </si>
  <si>
    <t>600307</t>
  </si>
  <si>
    <t>Vežbe relaksacije</t>
  </si>
  <si>
    <t>11700-00</t>
  </si>
  <si>
    <t>Ostale elektrokardiografije(EKG)</t>
  </si>
  <si>
    <t>Individualni rad sa decom (juvenilni artritis, cerebrala i sl.)</t>
  </si>
  <si>
    <r>
      <rPr>
        <b/>
        <sz val="11"/>
        <rFont val="Arial"/>
        <family val="2"/>
      </rPr>
      <t>СВЕ УСЛУГЕ УКУПНО 
(НУКЛЕАРНА МЕДИЦИНА +
ИНТЕРНА МЕДИЦИНА +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ФИЗИКАЛНА МЕДИЦИНА)</t>
    </r>
  </si>
  <si>
    <t>Болничко лечење 
штитасте жлезде 
радиоактивним јодом</t>
  </si>
  <si>
    <t>за Специјалну болницу за болести штитасте жлезде 
и  болести метаболизма "Златибор"</t>
  </si>
  <si>
    <t>Одељење за спец.консултативне прегледе и дијагностику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</si>
</sst>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)@"/>
    <numFmt numFmtId="166" formatCode="0;0;;@"/>
  </numFmts>
  <fonts count="67">
    <font>
      <sz val="10"/>
      <name val="HelveticaPlain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name val="CHelvPlain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name val="CHelvPlain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Times New Roman"/>
      <family val="1"/>
    </font>
    <font>
      <sz val="10"/>
      <color theme="1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9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56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thin">
        <color indexed="4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6" fillId="0" borderId="0">
      <alignment horizontal="left" vertical="center" indent="1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2" fillId="0" borderId="0"/>
    <xf numFmtId="0" fontId="45" fillId="0" borderId="0"/>
    <xf numFmtId="0" fontId="1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46" fillId="8" borderId="51">
      <alignment vertical="center"/>
    </xf>
    <xf numFmtId="0" fontId="47" fillId="0" borderId="51">
      <alignment horizontal="left" vertical="center" wrapText="1"/>
      <protection locked="0"/>
    </xf>
    <xf numFmtId="0" fontId="48" fillId="0" borderId="52" applyNumberFormat="0" applyFill="0" applyAlignment="0" applyProtection="0"/>
  </cellStyleXfs>
  <cellXfs count="62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3" fillId="0" borderId="0" xfId="3" applyFont="1" applyProtection="1"/>
    <xf numFmtId="0" fontId="9" fillId="0" borderId="0" xfId="3" applyFont="1" applyAlignment="1" applyProtection="1"/>
    <xf numFmtId="3" fontId="13" fillId="0" borderId="0" xfId="3" applyNumberFormat="1" applyFont="1" applyProtection="1"/>
    <xf numFmtId="0" fontId="13" fillId="0" borderId="0" xfId="3" applyFont="1" applyAlignment="1" applyProtection="1">
      <alignment horizontal="center" vertical="center" wrapText="1"/>
    </xf>
    <xf numFmtId="0" fontId="3" fillId="0" borderId="0" xfId="3" applyFont="1" applyProtection="1"/>
    <xf numFmtId="3" fontId="13" fillId="0" borderId="0" xfId="3" applyNumberFormat="1" applyFont="1" applyAlignment="1" applyProtection="1">
      <alignment horizontal="center" vertical="center" wrapText="1"/>
    </xf>
    <xf numFmtId="0" fontId="13" fillId="0" borderId="0" xfId="3" applyFont="1" applyAlignment="1" applyProtection="1">
      <alignment horizontal="left" vertical="center" wrapText="1"/>
    </xf>
    <xf numFmtId="0" fontId="13" fillId="0" borderId="0" xfId="3" applyFont="1" applyAlignment="1" applyProtection="1">
      <alignment horizontal="left" wrapText="1"/>
    </xf>
    <xf numFmtId="0" fontId="13" fillId="0" borderId="0" xfId="3" applyFont="1" applyAlignment="1" applyProtection="1">
      <alignment wrapText="1"/>
    </xf>
    <xf numFmtId="3" fontId="13" fillId="0" borderId="0" xfId="3" applyNumberFormat="1" applyFont="1" applyAlignment="1" applyProtection="1">
      <alignment wrapText="1"/>
    </xf>
    <xf numFmtId="0" fontId="13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center" wrapText="1"/>
    </xf>
    <xf numFmtId="0" fontId="3" fillId="0" borderId="0" xfId="3" applyFont="1" applyAlignment="1" applyProtection="1">
      <alignment wrapText="1"/>
    </xf>
    <xf numFmtId="0" fontId="13" fillId="0" borderId="0" xfId="3" applyFont="1" applyFill="1" applyProtection="1"/>
    <xf numFmtId="0" fontId="1" fillId="2" borderId="0" xfId="2" applyFill="1" applyAlignment="1" applyProtection="1"/>
    <xf numFmtId="0" fontId="3" fillId="0" borderId="0" xfId="0" applyFont="1" applyFill="1" applyAlignment="1">
      <alignment wrapText="1"/>
    </xf>
    <xf numFmtId="0" fontId="2" fillId="0" borderId="0" xfId="0" applyFont="1"/>
    <xf numFmtId="0" fontId="2" fillId="0" borderId="0" xfId="0" applyFont="1" applyBorder="1"/>
    <xf numFmtId="0" fontId="3" fillId="0" borderId="0" xfId="3" applyFont="1" applyFill="1" applyProtection="1"/>
    <xf numFmtId="0" fontId="17" fillId="2" borderId="0" xfId="2" applyFont="1" applyFill="1" applyAlignment="1" applyProtection="1"/>
    <xf numFmtId="0" fontId="2" fillId="0" borderId="0" xfId="0" applyFont="1" applyFill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Fill="1" applyBorder="1"/>
    <xf numFmtId="3" fontId="9" fillId="0" borderId="0" xfId="3" applyNumberFormat="1" applyFont="1" applyProtection="1"/>
    <xf numFmtId="0" fontId="9" fillId="0" borderId="0" xfId="3" applyFont="1" applyProtection="1"/>
    <xf numFmtId="3" fontId="9" fillId="0" borderId="0" xfId="3" applyNumberFormat="1" applyFont="1" applyAlignment="1" applyProtection="1">
      <alignment horizontal="center" vertical="center" wrapText="1"/>
    </xf>
    <xf numFmtId="3" fontId="9" fillId="0" borderId="0" xfId="3" applyNumberFormat="1" applyFont="1" applyAlignment="1" applyProtection="1">
      <alignment wrapText="1"/>
    </xf>
    <xf numFmtId="0" fontId="3" fillId="0" borderId="0" xfId="3" applyFont="1" applyAlignment="1" applyProtection="1">
      <alignment horizontal="right"/>
    </xf>
    <xf numFmtId="0" fontId="3" fillId="0" borderId="0" xfId="3" applyFont="1" applyAlignment="1" applyProtection="1">
      <alignment horizontal="center" vertical="center" wrapText="1"/>
    </xf>
    <xf numFmtId="0" fontId="12" fillId="0" borderId="0" xfId="3" applyFont="1" applyProtection="1"/>
    <xf numFmtId="0" fontId="13" fillId="0" borderId="0" xfId="3" applyFont="1" applyAlignment="1" applyProtection="1"/>
    <xf numFmtId="0" fontId="3" fillId="0" borderId="0" xfId="8" applyFont="1" applyProtection="1"/>
    <xf numFmtId="0" fontId="20" fillId="0" borderId="0" xfId="0" applyFont="1" applyFill="1" applyBorder="1" applyAlignment="1"/>
    <xf numFmtId="0" fontId="20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8" fillId="0" borderId="52" xfId="13"/>
    <xf numFmtId="0" fontId="48" fillId="0" borderId="52" xfId="13" applyAlignment="1">
      <alignment vertical="center" wrapText="1"/>
    </xf>
    <xf numFmtId="0" fontId="13" fillId="0" borderId="0" xfId="3" applyFont="1" applyFill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3" applyFont="1" applyAlignment="1" applyProtection="1">
      <alignment horizontal="center"/>
    </xf>
    <xf numFmtId="0" fontId="6" fillId="0" borderId="0" xfId="0" applyFont="1" applyBorder="1" applyAlignment="1">
      <alignment horizontal="right"/>
    </xf>
    <xf numFmtId="49" fontId="10" fillId="0" borderId="0" xfId="3" applyNumberFormat="1" applyFont="1" applyFill="1" applyProtection="1"/>
    <xf numFmtId="0" fontId="10" fillId="0" borderId="0" xfId="3" applyFont="1" applyAlignment="1" applyProtection="1">
      <alignment horizontal="left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Protection="1">
      <protection locked="0"/>
    </xf>
    <xf numFmtId="0" fontId="24" fillId="0" borderId="1" xfId="0" applyFont="1" applyFill="1" applyBorder="1" applyProtection="1">
      <protection locked="0"/>
    </xf>
    <xf numFmtId="3" fontId="24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3" fillId="0" borderId="0" xfId="3" applyFont="1" applyBorder="1" applyAlignment="1" applyProtection="1">
      <alignment horizont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2" borderId="1" xfId="3" applyFont="1" applyFill="1" applyBorder="1" applyAlignment="1" applyProtection="1">
      <alignment horizontal="center" vertical="center" textRotation="90" wrapText="1"/>
    </xf>
    <xf numFmtId="0" fontId="24" fillId="0" borderId="1" xfId="0" applyFont="1" applyBorder="1" applyAlignment="1" applyProtection="1">
      <alignment horizontal="center" wrapText="1"/>
      <protection locked="0"/>
    </xf>
    <xf numFmtId="0" fontId="26" fillId="0" borderId="0" xfId="3" applyFont="1" applyFill="1" applyBorder="1" applyAlignment="1" applyProtection="1">
      <alignment horizontal="left" wrapText="1"/>
    </xf>
    <xf numFmtId="0" fontId="26" fillId="0" borderId="0" xfId="3" applyFont="1" applyFill="1" applyBorder="1" applyAlignment="1" applyProtection="1">
      <alignment horizontal="left"/>
    </xf>
    <xf numFmtId="0" fontId="24" fillId="0" borderId="1" xfId="3" applyFont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4" fillId="0" borderId="0" xfId="3" applyFont="1" applyProtection="1"/>
    <xf numFmtId="0" fontId="24" fillId="0" borderId="0" xfId="3" applyFont="1" applyBorder="1" applyAlignment="1" applyProtection="1">
      <alignment vertical="center" wrapText="1"/>
    </xf>
    <xf numFmtId="0" fontId="24" fillId="0" borderId="0" xfId="3" applyFont="1" applyBorder="1" applyAlignment="1" applyProtection="1">
      <alignment vertical="center"/>
    </xf>
    <xf numFmtId="0" fontId="24" fillId="0" borderId="1" xfId="0" applyFont="1" applyBorder="1" applyAlignment="1" applyProtection="1">
      <alignment horizontal="center"/>
      <protection locked="0"/>
    </xf>
    <xf numFmtId="0" fontId="10" fillId="0" borderId="0" xfId="3" applyFont="1" applyProtection="1"/>
    <xf numFmtId="0" fontId="10" fillId="0" borderId="0" xfId="10" applyFont="1" applyAlignment="1" applyProtection="1">
      <alignment horizontal="right"/>
    </xf>
    <xf numFmtId="0" fontId="24" fillId="0" borderId="1" xfId="3" applyFont="1" applyBorder="1" applyAlignment="1" applyProtection="1">
      <alignment vertical="center" wrapText="1"/>
    </xf>
    <xf numFmtId="0" fontId="24" fillId="0" borderId="1" xfId="9" applyFont="1" applyFill="1" applyBorder="1" applyAlignment="1" applyProtection="1">
      <alignment horizontal="right"/>
      <protection locked="0"/>
    </xf>
    <xf numFmtId="0" fontId="24" fillId="0" borderId="1" xfId="9" applyFont="1" applyBorder="1" applyProtection="1">
      <protection locked="0"/>
    </xf>
    <xf numFmtId="0" fontId="24" fillId="0" borderId="1" xfId="9" applyFont="1" applyBorder="1" applyAlignment="1" applyProtection="1">
      <alignment wrapText="1"/>
      <protection locked="0"/>
    </xf>
    <xf numFmtId="0" fontId="27" fillId="3" borderId="1" xfId="9" applyFont="1" applyFill="1" applyBorder="1" applyAlignment="1" applyProtection="1">
      <alignment horizontal="right"/>
    </xf>
    <xf numFmtId="3" fontId="48" fillId="0" borderId="52" xfId="13" applyNumberFormat="1"/>
    <xf numFmtId="0" fontId="10" fillId="0" borderId="0" xfId="3" applyNumberFormat="1" applyFont="1" applyFill="1" applyProtection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centerContinuous"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centerContinuous" vertical="center"/>
    </xf>
    <xf numFmtId="0" fontId="24" fillId="0" borderId="4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centerContinuous" vertical="center"/>
    </xf>
    <xf numFmtId="0" fontId="24" fillId="0" borderId="10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0" fillId="0" borderId="0" xfId="0" applyFont="1"/>
    <xf numFmtId="0" fontId="2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13" xfId="0" quotePrefix="1" applyFont="1" applyFill="1" applyBorder="1" applyAlignment="1">
      <alignment horizontal="left" vertical="center" wrapText="1"/>
    </xf>
    <xf numFmtId="0" fontId="10" fillId="0" borderId="13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25" xfId="0" quotePrefix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" fontId="10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" fontId="10" fillId="2" borderId="13" xfId="0" quotePrefix="1" applyNumberFormat="1" applyFont="1" applyFill="1" applyBorder="1" applyAlignment="1">
      <alignment vertical="center"/>
    </xf>
    <xf numFmtId="16" fontId="10" fillId="0" borderId="13" xfId="0" quotePrefix="1" applyNumberFormat="1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26" fillId="0" borderId="0" xfId="3" applyFont="1" applyFill="1" applyBorder="1" applyAlignment="1" applyProtection="1">
      <alignment wrapText="1"/>
    </xf>
    <xf numFmtId="0" fontId="24" fillId="0" borderId="5" xfId="0" applyFont="1" applyFill="1" applyBorder="1" applyAlignment="1">
      <alignment horizontal="centerContinuous" vertical="center"/>
    </xf>
    <xf numFmtId="0" fontId="30" fillId="0" borderId="1" xfId="0" applyFont="1" applyFill="1" applyBorder="1" applyAlignment="1">
      <alignment horizontal="centerContinuous" vertical="center"/>
    </xf>
    <xf numFmtId="0" fontId="30" fillId="0" borderId="7" xfId="0" applyFont="1" applyFill="1" applyBorder="1" applyAlignment="1">
      <alignment horizontal="centerContinuous" vertical="center" wrapText="1"/>
    </xf>
    <xf numFmtId="0" fontId="24" fillId="0" borderId="3" xfId="0" applyFont="1" applyFill="1" applyBorder="1" applyAlignment="1">
      <alignment horizontal="centerContinuous" vertical="center"/>
    </xf>
    <xf numFmtId="0" fontId="24" fillId="0" borderId="10" xfId="0" applyFont="1" applyFill="1" applyBorder="1" applyAlignment="1">
      <alignment horizontal="centerContinuous" vertical="center"/>
    </xf>
    <xf numFmtId="0" fontId="2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3" fillId="0" borderId="0" xfId="0" applyFont="1" applyFill="1" applyBorder="1"/>
    <xf numFmtId="0" fontId="10" fillId="0" borderId="2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vertical="center" wrapText="1"/>
    </xf>
    <xf numFmtId="0" fontId="10" fillId="0" borderId="19" xfId="0" applyFont="1" applyBorder="1" applyAlignment="1"/>
    <xf numFmtId="0" fontId="10" fillId="0" borderId="13" xfId="0" applyFont="1" applyBorder="1" applyAlignment="1"/>
    <xf numFmtId="0" fontId="10" fillId="0" borderId="13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Border="1"/>
    <xf numFmtId="0" fontId="10" fillId="0" borderId="34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7" fillId="0" borderId="0" xfId="5" applyFont="1"/>
    <xf numFmtId="0" fontId="10" fillId="0" borderId="36" xfId="0" applyFont="1" applyBorder="1" applyAlignment="1">
      <alignment vertical="center"/>
    </xf>
    <xf numFmtId="0" fontId="10" fillId="0" borderId="1" xfId="0" applyFont="1" applyBorder="1"/>
    <xf numFmtId="0" fontId="10" fillId="0" borderId="1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22" fillId="0" borderId="0" xfId="0" applyFont="1" applyFill="1" applyAlignment="1">
      <alignment vertical="center" wrapText="1"/>
    </xf>
    <xf numFmtId="0" fontId="39" fillId="0" borderId="1" xfId="5" applyFont="1" applyBorder="1"/>
    <xf numFmtId="49" fontId="32" fillId="0" borderId="1" xfId="5" applyNumberFormat="1" applyFont="1" applyBorder="1" applyAlignment="1"/>
    <xf numFmtId="0" fontId="10" fillId="0" borderId="1" xfId="0" applyFont="1" applyFill="1" applyBorder="1"/>
    <xf numFmtId="0" fontId="10" fillId="2" borderId="1" xfId="0" applyFont="1" applyFill="1" applyBorder="1"/>
    <xf numFmtId="165" fontId="40" fillId="6" borderId="37" xfId="11" applyNumberFormat="1" applyFont="1" applyFill="1" applyBorder="1" applyProtection="1">
      <alignment vertical="center"/>
    </xf>
    <xf numFmtId="165" fontId="40" fillId="6" borderId="37" xfId="11" applyNumberFormat="1" applyFont="1" applyFill="1" applyBorder="1" applyAlignment="1" applyProtection="1">
      <alignment horizontal="right" vertical="center"/>
    </xf>
    <xf numFmtId="166" fontId="41" fillId="0" borderId="38" xfId="12" applyNumberFormat="1" applyFont="1" applyBorder="1" applyAlignment="1" applyProtection="1">
      <alignment horizontal="left" vertical="center" indent="1"/>
    </xf>
    <xf numFmtId="166" fontId="42" fillId="0" borderId="38" xfId="12" applyNumberFormat="1" applyFont="1" applyBorder="1" applyAlignment="1" applyProtection="1">
      <alignment horizontal="left" vertical="center"/>
    </xf>
    <xf numFmtId="166" fontId="41" fillId="0" borderId="39" xfId="12" applyNumberFormat="1" applyFont="1" applyBorder="1" applyAlignment="1" applyProtection="1">
      <alignment horizontal="right" vertical="center"/>
    </xf>
    <xf numFmtId="166" fontId="41" fillId="0" borderId="40" xfId="12" applyNumberFormat="1" applyFont="1" applyBorder="1" applyAlignment="1" applyProtection="1">
      <alignment horizontal="right" vertical="center"/>
    </xf>
    <xf numFmtId="166" fontId="41" fillId="0" borderId="39" xfId="12" applyNumberFormat="1" applyFont="1" applyBorder="1" applyAlignment="1" applyProtection="1">
      <alignment horizontal="left" vertical="center" indent="1"/>
    </xf>
    <xf numFmtId="166" fontId="42" fillId="0" borderId="39" xfId="12" applyNumberFormat="1" applyFont="1" applyBorder="1" applyAlignment="1" applyProtection="1">
      <alignment horizontal="left" vertical="center"/>
    </xf>
    <xf numFmtId="166" fontId="41" fillId="0" borderId="40" xfId="12" applyNumberFormat="1" applyFont="1" applyBorder="1" applyAlignment="1" applyProtection="1">
      <alignment horizontal="left" vertical="center" indent="1"/>
    </xf>
    <xf numFmtId="166" fontId="42" fillId="0" borderId="40" xfId="12" applyNumberFormat="1" applyFont="1" applyBorder="1" applyAlignment="1" applyProtection="1">
      <alignment horizontal="left" vertical="center"/>
    </xf>
    <xf numFmtId="165" fontId="40" fillId="6" borderId="38" xfId="11" applyNumberFormat="1" applyFont="1" applyFill="1" applyBorder="1" applyProtection="1">
      <alignment vertical="center"/>
    </xf>
    <xf numFmtId="165" fontId="40" fillId="6" borderId="40" xfId="11" applyNumberFormat="1" applyFont="1" applyFill="1" applyBorder="1" applyAlignment="1" applyProtection="1">
      <alignment horizontal="right" vertical="center"/>
    </xf>
    <xf numFmtId="0" fontId="24" fillId="2" borderId="1" xfId="3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1" xfId="0" applyFont="1" applyFill="1" applyBorder="1"/>
    <xf numFmtId="0" fontId="35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43" fillId="0" borderId="1" xfId="0" applyFont="1" applyBorder="1"/>
    <xf numFmtId="0" fontId="18" fillId="0" borderId="1" xfId="0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 textRotation="90" wrapText="1"/>
    </xf>
    <xf numFmtId="0" fontId="26" fillId="6" borderId="1" xfId="0" applyFont="1" applyFill="1" applyBorder="1" applyAlignment="1" applyProtection="1">
      <alignment horizontal="center" vertical="center" textRotation="90" wrapText="1"/>
    </xf>
    <xf numFmtId="3" fontId="26" fillId="2" borderId="1" xfId="0" applyNumberFormat="1" applyFont="1" applyFill="1" applyBorder="1" applyAlignment="1" applyProtection="1">
      <alignment horizontal="center" vertical="center" textRotation="90" wrapText="1"/>
    </xf>
    <xf numFmtId="3" fontId="26" fillId="2" borderId="1" xfId="3" applyNumberFormat="1" applyFont="1" applyFill="1" applyBorder="1" applyAlignment="1" applyProtection="1">
      <alignment horizontal="center" vertical="center" textRotation="90" wrapText="1"/>
    </xf>
    <xf numFmtId="0" fontId="24" fillId="0" borderId="1" xfId="3" applyFont="1" applyBorder="1" applyProtection="1">
      <protection locked="0"/>
    </xf>
    <xf numFmtId="0" fontId="24" fillId="4" borderId="1" xfId="9" applyFont="1" applyFill="1" applyBorder="1" applyAlignment="1" applyProtection="1">
      <alignment horizontal="right"/>
    </xf>
    <xf numFmtId="0" fontId="24" fillId="0" borderId="1" xfId="8" applyFont="1" applyBorder="1" applyProtection="1">
      <protection locked="0"/>
    </xf>
    <xf numFmtId="0" fontId="27" fillId="3" borderId="1" xfId="8" applyFont="1" applyFill="1" applyBorder="1" applyAlignment="1" applyProtection="1">
      <alignment horizontal="right" vertical="center"/>
    </xf>
    <xf numFmtId="0" fontId="27" fillId="4" borderId="1" xfId="9" applyFont="1" applyFill="1" applyBorder="1" applyAlignment="1" applyProtection="1">
      <alignment horizontal="right"/>
    </xf>
    <xf numFmtId="0" fontId="26" fillId="2" borderId="1" xfId="9" applyFont="1" applyFill="1" applyBorder="1" applyAlignment="1" applyProtection="1">
      <alignment horizontal="center" vertical="center" wrapText="1"/>
    </xf>
    <xf numFmtId="0" fontId="24" fillId="3" borderId="1" xfId="3" applyFont="1" applyFill="1" applyBorder="1" applyAlignment="1" applyProtection="1">
      <alignment horizontal="center" vertical="center" wrapText="1"/>
    </xf>
    <xf numFmtId="3" fontId="24" fillId="4" borderId="1" xfId="0" applyNumberFormat="1" applyFont="1" applyFill="1" applyBorder="1" applyProtection="1"/>
    <xf numFmtId="0" fontId="24" fillId="4" borderId="1" xfId="0" applyFont="1" applyFill="1" applyBorder="1" applyProtection="1"/>
    <xf numFmtId="0" fontId="24" fillId="3" borderId="1" xfId="0" applyFont="1" applyFill="1" applyBorder="1" applyAlignment="1" applyProtection="1">
      <alignment horizontal="right" vertical="center" wrapText="1"/>
    </xf>
    <xf numFmtId="3" fontId="24" fillId="3" borderId="1" xfId="0" applyNumberFormat="1" applyFont="1" applyFill="1" applyBorder="1" applyProtection="1"/>
    <xf numFmtId="0" fontId="24" fillId="3" borderId="1" xfId="0" applyFont="1" applyFill="1" applyBorder="1" applyProtection="1"/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textRotation="90" wrapText="1"/>
    </xf>
    <xf numFmtId="3" fontId="26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0" borderId="15" xfId="0" applyFont="1" applyFill="1" applyBorder="1" applyAlignment="1">
      <alignment horizontal="centerContinuous" vertical="center"/>
    </xf>
    <xf numFmtId="0" fontId="10" fillId="0" borderId="18" xfId="0" applyFont="1" applyFill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10" fillId="0" borderId="19" xfId="0" applyFont="1" applyFill="1" applyBorder="1" applyAlignment="1">
      <alignment horizontal="centerContinuous" vertical="center"/>
    </xf>
    <xf numFmtId="0" fontId="10" fillId="0" borderId="22" xfId="0" applyFont="1" applyFill="1" applyBorder="1" applyAlignment="1">
      <alignment horizontal="centerContinuous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26" fillId="0" borderId="7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4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" fontId="10" fillId="2" borderId="19" xfId="0" applyNumberFormat="1" applyFont="1" applyFill="1" applyBorder="1" applyAlignment="1">
      <alignment vertical="center"/>
    </xf>
    <xf numFmtId="16" fontId="10" fillId="0" borderId="19" xfId="0" quotePrefix="1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10" fillId="0" borderId="31" xfId="0" applyFont="1" applyFill="1" applyBorder="1" applyAlignment="1">
      <alignment vertical="center" wrapText="1"/>
    </xf>
    <xf numFmtId="0" fontId="6" fillId="0" borderId="0" xfId="0" applyFont="1" applyBorder="1" applyAlignment="1"/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/>
    <xf numFmtId="0" fontId="10" fillId="7" borderId="19" xfId="0" applyFont="1" applyFill="1" applyBorder="1" applyAlignment="1">
      <alignment vertical="center"/>
    </xf>
    <xf numFmtId="0" fontId="26" fillId="7" borderId="19" xfId="0" applyFont="1" applyFill="1" applyBorder="1"/>
    <xf numFmtId="0" fontId="10" fillId="7" borderId="13" xfId="0" applyFont="1" applyFill="1" applyBorder="1" applyAlignment="1">
      <alignment vertical="center"/>
    </xf>
    <xf numFmtId="0" fontId="26" fillId="7" borderId="13" xfId="0" applyFont="1" applyFill="1" applyBorder="1"/>
    <xf numFmtId="0" fontId="26" fillId="0" borderId="20" xfId="0" applyFont="1" applyBorder="1" applyAlignment="1">
      <alignment horizontal="center" vertical="center" wrapText="1"/>
    </xf>
    <xf numFmtId="0" fontId="10" fillId="0" borderId="20" xfId="0" applyFont="1" applyBorder="1"/>
    <xf numFmtId="0" fontId="0" fillId="0" borderId="1" xfId="0" applyBorder="1"/>
    <xf numFmtId="0" fontId="26" fillId="2" borderId="1" xfId="0" applyFont="1" applyFill="1" applyBorder="1"/>
    <xf numFmtId="0" fontId="26" fillId="0" borderId="1" xfId="0" applyFont="1" applyBorder="1" applyAlignment="1">
      <alignment vertical="center"/>
    </xf>
    <xf numFmtId="166" fontId="41" fillId="0" borderId="0" xfId="12" applyNumberFormat="1" applyFont="1" applyBorder="1" applyAlignment="1" applyProtection="1">
      <alignment horizontal="left" vertical="center" indent="1"/>
    </xf>
    <xf numFmtId="166" fontId="42" fillId="0" borderId="0" xfId="12" applyNumberFormat="1" applyFont="1" applyBorder="1" applyAlignment="1" applyProtection="1">
      <alignment horizontal="left" vertical="center"/>
    </xf>
    <xf numFmtId="0" fontId="48" fillId="0" borderId="43" xfId="13" applyBorder="1"/>
    <xf numFmtId="0" fontId="24" fillId="0" borderId="1" xfId="0" applyFont="1" applyFill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wrapText="1"/>
    </xf>
    <xf numFmtId="0" fontId="10" fillId="0" borderId="13" xfId="0" applyFont="1" applyFill="1" applyBorder="1" applyAlignment="1"/>
    <xf numFmtId="0" fontId="10" fillId="0" borderId="19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25" xfId="0" applyFont="1" applyFill="1" applyBorder="1" applyAlignment="1"/>
    <xf numFmtId="0" fontId="10" fillId="0" borderId="1" xfId="0" applyFont="1" applyFill="1" applyBorder="1" applyAlignment="1">
      <alignment wrapText="1"/>
    </xf>
    <xf numFmtId="49" fontId="28" fillId="6" borderId="1" xfId="0" applyNumberFormat="1" applyFont="1" applyFill="1" applyBorder="1"/>
    <xf numFmtId="166" fontId="41" fillId="0" borderId="39" xfId="12" applyNumberFormat="1" applyFont="1" applyFill="1" applyBorder="1" applyAlignment="1" applyProtection="1">
      <alignment horizontal="left" vertical="center" wrapText="1" indent="1"/>
    </xf>
    <xf numFmtId="166" fontId="41" fillId="0" borderId="40" xfId="12" applyNumberFormat="1" applyFont="1" applyFill="1" applyBorder="1" applyAlignment="1" applyProtection="1">
      <alignment horizontal="left" vertical="center" wrapText="1" indent="1"/>
    </xf>
    <xf numFmtId="0" fontId="24" fillId="0" borderId="1" xfId="3" applyFont="1" applyFill="1" applyBorder="1" applyAlignment="1" applyProtection="1">
      <alignment horizontal="center" vertical="center" textRotation="90" wrapText="1"/>
    </xf>
    <xf numFmtId="0" fontId="24" fillId="0" borderId="1" xfId="3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>
      <alignment vertical="center"/>
    </xf>
    <xf numFmtId="16" fontId="10" fillId="0" borderId="1" xfId="0" quotePrefix="1" applyNumberFormat="1" applyFont="1" applyBorder="1" applyAlignment="1">
      <alignment horizontal="left" vertical="center"/>
    </xf>
    <xf numFmtId="0" fontId="29" fillId="0" borderId="1" xfId="0" applyFont="1" applyFill="1" applyBorder="1" applyAlignment="1">
      <alignment horizontal="centerContinuous" vertical="center"/>
    </xf>
    <xf numFmtId="0" fontId="29" fillId="0" borderId="1" xfId="0" applyFont="1" applyFill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49" fillId="9" borderId="53" xfId="11" applyNumberFormat="1" applyFont="1" applyFill="1" applyBorder="1" applyProtection="1">
      <alignment vertical="center"/>
    </xf>
    <xf numFmtId="165" fontId="49" fillId="9" borderId="54" xfId="11" applyNumberFormat="1" applyFont="1" applyFill="1" applyBorder="1" applyAlignment="1" applyProtection="1">
      <alignment horizontal="right" vertical="center"/>
    </xf>
    <xf numFmtId="166" fontId="50" fillId="0" borderId="53" xfId="12" applyNumberFormat="1" applyFont="1" applyBorder="1" applyAlignment="1" applyProtection="1">
      <alignment horizontal="left" vertical="center" indent="1"/>
    </xf>
    <xf numFmtId="166" fontId="50" fillId="0" borderId="55" xfId="12" applyNumberFormat="1" applyFont="1" applyBorder="1" applyAlignment="1" applyProtection="1">
      <alignment horizontal="left" vertical="center" indent="1"/>
    </xf>
    <xf numFmtId="166" fontId="50" fillId="0" borderId="54" xfId="12" applyNumberFormat="1" applyFont="1" applyBorder="1" applyAlignment="1" applyProtection="1">
      <alignment horizontal="left" vertical="center" indent="1"/>
    </xf>
    <xf numFmtId="166" fontId="51" fillId="0" borderId="53" xfId="12" applyNumberFormat="1" applyFont="1" applyBorder="1" applyAlignment="1" applyProtection="1">
      <alignment horizontal="left" vertical="center"/>
    </xf>
    <xf numFmtId="166" fontId="51" fillId="0" borderId="55" xfId="12" applyNumberFormat="1" applyFont="1" applyBorder="1" applyAlignment="1" applyProtection="1">
      <alignment horizontal="left" vertical="center"/>
    </xf>
    <xf numFmtId="166" fontId="51" fillId="0" borderId="54" xfId="12" applyNumberFormat="1" applyFont="1" applyBorder="1" applyAlignment="1" applyProtection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2" fillId="10" borderId="1" xfId="3" applyFont="1" applyFill="1" applyBorder="1" applyAlignment="1">
      <alignment horizontal="left" vertical="center" wrapText="1"/>
    </xf>
    <xf numFmtId="0" fontId="0" fillId="10" borderId="1" xfId="0" applyFill="1" applyBorder="1"/>
    <xf numFmtId="0" fontId="52" fillId="10" borderId="1" xfId="3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 applyProtection="1">
      <alignment vertical="center" wrapText="1"/>
    </xf>
    <xf numFmtId="0" fontId="54" fillId="0" borderId="1" xfId="3" applyFont="1" applyBorder="1" applyAlignment="1">
      <alignment horizontal="left" vertical="center" wrapText="1"/>
    </xf>
    <xf numFmtId="0" fontId="54" fillId="0" borderId="1" xfId="3" applyFont="1" applyFill="1" applyBorder="1" applyAlignment="1">
      <alignment horizontal="left" vertical="center" wrapText="1"/>
    </xf>
    <xf numFmtId="0" fontId="52" fillId="10" borderId="1" xfId="3" applyFont="1" applyFill="1" applyBorder="1" applyAlignment="1">
      <alignment wrapText="1"/>
    </xf>
    <xf numFmtId="49" fontId="54" fillId="0" borderId="1" xfId="3" applyNumberFormat="1" applyFont="1" applyBorder="1" applyAlignment="1">
      <alignment horizontal="left" vertical="center" wrapText="1"/>
    </xf>
    <xf numFmtId="0" fontId="53" fillId="11" borderId="1" xfId="3" applyNumberFormat="1" applyFont="1" applyFill="1" applyBorder="1" applyAlignment="1" applyProtection="1">
      <alignment vertical="center" wrapText="1"/>
    </xf>
    <xf numFmtId="0" fontId="52" fillId="10" borderId="1" xfId="3" applyFont="1" applyFill="1" applyBorder="1" applyAlignment="1">
      <alignment vertical="center" wrapText="1"/>
    </xf>
    <xf numFmtId="49" fontId="54" fillId="11" borderId="1" xfId="3" applyNumberFormat="1" applyFont="1" applyFill="1" applyBorder="1" applyAlignment="1">
      <alignment horizontal="left" vertical="center" wrapText="1"/>
    </xf>
    <xf numFmtId="49" fontId="54" fillId="0" borderId="1" xfId="3" applyNumberFormat="1" applyFont="1" applyFill="1" applyBorder="1" applyAlignment="1">
      <alignment horizontal="left" vertical="center" wrapText="1"/>
    </xf>
    <xf numFmtId="0" fontId="58" fillId="0" borderId="1" xfId="3" applyNumberFormat="1" applyFont="1" applyFill="1" applyBorder="1" applyAlignment="1" applyProtection="1">
      <alignment vertical="center" wrapText="1"/>
    </xf>
    <xf numFmtId="0" fontId="54" fillId="11" borderId="1" xfId="3" applyFont="1" applyFill="1" applyBorder="1" applyAlignment="1">
      <alignment horizontal="left" vertical="center" wrapText="1"/>
    </xf>
    <xf numFmtId="0" fontId="53" fillId="12" borderId="1" xfId="3" applyNumberFormat="1" applyFont="1" applyFill="1" applyBorder="1" applyAlignment="1" applyProtection="1">
      <alignment vertical="center" wrapText="1"/>
    </xf>
    <xf numFmtId="0" fontId="54" fillId="12" borderId="1" xfId="3" applyFont="1" applyFill="1" applyBorder="1" applyAlignment="1">
      <alignment horizontal="left" vertical="center" wrapText="1"/>
    </xf>
    <xf numFmtId="0" fontId="59" fillId="10" borderId="1" xfId="3" applyFont="1" applyFill="1" applyBorder="1" applyAlignment="1">
      <alignment horizontal="center" vertical="center" wrapText="1"/>
    </xf>
    <xf numFmtId="0" fontId="59" fillId="10" borderId="12" xfId="0" applyFont="1" applyFill="1" applyBorder="1" applyAlignment="1">
      <alignment horizontal="center" wrapText="1"/>
    </xf>
    <xf numFmtId="0" fontId="59" fillId="10" borderId="1" xfId="0" applyFont="1" applyFill="1" applyBorder="1" applyAlignment="1">
      <alignment wrapText="1"/>
    </xf>
    <xf numFmtId="0" fontId="54" fillId="0" borderId="1" xfId="3" applyFont="1" applyBorder="1" applyAlignment="1">
      <alignment horizontal="left" wrapText="1"/>
    </xf>
    <xf numFmtId="0" fontId="53" fillId="0" borderId="1" xfId="3" applyNumberFormat="1" applyFont="1" applyFill="1" applyBorder="1" applyAlignment="1" applyProtection="1">
      <alignment wrapText="1"/>
    </xf>
    <xf numFmtId="0" fontId="59" fillId="10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/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/>
    </xf>
    <xf numFmtId="0" fontId="60" fillId="13" borderId="1" xfId="0" quotePrefix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/>
    </xf>
    <xf numFmtId="164" fontId="60" fillId="13" borderId="1" xfId="0" applyNumberFormat="1" applyFont="1" applyFill="1" applyBorder="1" applyAlignment="1">
      <alignment horizontal="right" vertical="center"/>
    </xf>
    <xf numFmtId="164" fontId="60" fillId="0" borderId="1" xfId="0" applyNumberFormat="1" applyFont="1" applyFill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vertical="center"/>
    </xf>
    <xf numFmtId="49" fontId="32" fillId="0" borderId="1" xfId="5" applyNumberFormat="1" applyFont="1" applyFill="1" applyBorder="1" applyAlignment="1"/>
    <xf numFmtId="0" fontId="39" fillId="0" borderId="1" xfId="5" applyFont="1" applyFill="1" applyBorder="1"/>
    <xf numFmtId="0" fontId="0" fillId="0" borderId="1" xfId="0" applyFill="1" applyBorder="1"/>
    <xf numFmtId="0" fontId="26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3" fillId="0" borderId="1" xfId="0" applyFont="1" applyBorder="1"/>
    <xf numFmtId="0" fontId="10" fillId="0" borderId="0" xfId="0" quotePrefix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166" fontId="42" fillId="0" borderId="58" xfId="12" applyNumberFormat="1" applyFont="1" applyBorder="1" applyAlignment="1" applyProtection="1">
      <alignment horizontal="left" vertical="center"/>
    </xf>
    <xf numFmtId="0" fontId="61" fillId="0" borderId="35" xfId="0" applyFont="1" applyBorder="1"/>
    <xf numFmtId="0" fontId="3" fillId="0" borderId="35" xfId="0" applyFont="1" applyBorder="1"/>
    <xf numFmtId="166" fontId="42" fillId="11" borderId="58" xfId="12" applyNumberFormat="1" applyFont="1" applyFill="1" applyBorder="1" applyAlignment="1" applyProtection="1">
      <alignment horizontal="left" vertical="center"/>
    </xf>
    <xf numFmtId="0" fontId="61" fillId="0" borderId="0" xfId="0" applyFont="1" applyBorder="1"/>
    <xf numFmtId="166" fontId="61" fillId="0" borderId="0" xfId="12" applyNumberFormat="1" applyFont="1" applyBorder="1" applyAlignment="1" applyProtection="1">
      <alignment horizontal="left" vertical="center"/>
    </xf>
    <xf numFmtId="166" fontId="61" fillId="0" borderId="0" xfId="12" applyNumberFormat="1" applyFont="1" applyFill="1" applyBorder="1" applyAlignment="1" applyProtection="1">
      <alignment horizontal="left" vertical="center"/>
    </xf>
    <xf numFmtId="166" fontId="42" fillId="0" borderId="0" xfId="12" applyNumberFormat="1" applyFont="1" applyFill="1" applyBorder="1" applyAlignment="1" applyProtection="1">
      <alignment horizontal="left" vertical="center"/>
    </xf>
    <xf numFmtId="166" fontId="61" fillId="11" borderId="0" xfId="12" applyNumberFormat="1" applyFont="1" applyFill="1" applyBorder="1" applyAlignment="1" applyProtection="1">
      <alignment horizontal="left" vertical="center"/>
    </xf>
    <xf numFmtId="0" fontId="24" fillId="0" borderId="1" xfId="0" applyFont="1" applyFill="1" applyBorder="1" applyAlignment="1">
      <alignment horizontal="centerContinuous" vertical="center" wrapText="1"/>
    </xf>
    <xf numFmtId="0" fontId="10" fillId="0" borderId="13" xfId="0" applyFont="1" applyFill="1" applyBorder="1" applyAlignment="1">
      <alignment horizontal="left" vertical="center" wrapText="1"/>
    </xf>
    <xf numFmtId="3" fontId="10" fillId="0" borderId="13" xfId="0" quotePrefix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0" borderId="1" xfId="0" applyNumberFormat="1" applyFont="1" applyFill="1" applyBorder="1"/>
    <xf numFmtId="3" fontId="23" fillId="0" borderId="1" xfId="0" applyNumberFormat="1" applyFont="1" applyBorder="1"/>
    <xf numFmtId="3" fontId="10" fillId="0" borderId="1" xfId="0" applyNumberFormat="1" applyFont="1" applyBorder="1" applyAlignment="1">
      <alignment horizontal="right" vertical="center"/>
    </xf>
    <xf numFmtId="3" fontId="10" fillId="0" borderId="13" xfId="0" quotePrefix="1" applyNumberFormat="1" applyFont="1" applyFill="1" applyBorder="1" applyAlignment="1">
      <alignment horizontal="right" wrapText="1"/>
    </xf>
    <xf numFmtId="0" fontId="10" fillId="0" borderId="21" xfId="0" applyFont="1" applyBorder="1" applyAlignment="1">
      <alignment vertical="center"/>
    </xf>
    <xf numFmtId="0" fontId="25" fillId="0" borderId="1" xfId="0" applyFont="1" applyFill="1" applyBorder="1" applyAlignment="1">
      <alignment wrapText="1"/>
    </xf>
    <xf numFmtId="0" fontId="10" fillId="0" borderId="19" xfId="0" applyFont="1" applyFill="1" applyBorder="1" applyAlignment="1"/>
    <xf numFmtId="0" fontId="25" fillId="0" borderId="26" xfId="0" applyFont="1" applyFill="1" applyBorder="1" applyAlignment="1"/>
    <xf numFmtId="0" fontId="25" fillId="0" borderId="13" xfId="0" applyFont="1" applyFill="1" applyBorder="1" applyAlignment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49" fontId="36" fillId="0" borderId="19" xfId="0" applyNumberFormat="1" applyFont="1" applyBorder="1" applyAlignment="1">
      <alignment horizontal="center"/>
    </xf>
    <xf numFmtId="3" fontId="23" fillId="0" borderId="13" xfId="0" quotePrefix="1" applyNumberFormat="1" applyFont="1" applyFill="1" applyBorder="1" applyAlignment="1">
      <alignment horizontal="right" wrapText="1"/>
    </xf>
    <xf numFmtId="3" fontId="23" fillId="0" borderId="13" xfId="0" quotePrefix="1" applyNumberFormat="1" applyFont="1" applyFill="1" applyBorder="1" applyAlignment="1">
      <alignment horizontal="right"/>
    </xf>
    <xf numFmtId="3" fontId="23" fillId="0" borderId="1" xfId="0" quotePrefix="1" applyNumberFormat="1" applyFont="1" applyFill="1" applyBorder="1" applyAlignment="1">
      <alignment horizontal="right"/>
    </xf>
    <xf numFmtId="0" fontId="25" fillId="0" borderId="19" xfId="0" applyFont="1" applyFill="1" applyBorder="1" applyAlignment="1">
      <alignment horizontal="center" wrapText="1"/>
    </xf>
    <xf numFmtId="49" fontId="10" fillId="0" borderId="20" xfId="0" applyNumberFormat="1" applyFont="1" applyBorder="1" applyAlignment="1">
      <alignment horizontal="right"/>
    </xf>
    <xf numFmtId="0" fontId="10" fillId="0" borderId="26" xfId="0" applyFont="1" applyFill="1" applyBorder="1" applyAlignment="1">
      <alignment horizontal="left" wrapText="1"/>
    </xf>
    <xf numFmtId="49" fontId="62" fillId="0" borderId="18" xfId="0" applyNumberFormat="1" applyFont="1" applyBorder="1" applyAlignment="1">
      <alignment horizontal="center"/>
    </xf>
    <xf numFmtId="3" fontId="23" fillId="0" borderId="1" xfId="0" applyNumberFormat="1" applyFont="1" applyFill="1" applyBorder="1" applyAlignment="1">
      <alignment wrapText="1"/>
    </xf>
    <xf numFmtId="0" fontId="25" fillId="0" borderId="1" xfId="0" applyFont="1" applyFill="1" applyBorder="1" applyAlignment="1">
      <alignment horizontal="left"/>
    </xf>
    <xf numFmtId="0" fontId="10" fillId="0" borderId="1" xfId="0" quotePrefix="1" applyFont="1" applyFill="1" applyBorder="1" applyAlignment="1">
      <alignment horizontal="left" wrapText="1"/>
    </xf>
    <xf numFmtId="0" fontId="10" fillId="0" borderId="1" xfId="0" quotePrefix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0" fontId="10" fillId="0" borderId="13" xfId="0" applyFont="1" applyFill="1" applyBorder="1" applyAlignment="1">
      <alignment horizontal="left" wrapText="1"/>
    </xf>
    <xf numFmtId="0" fontId="10" fillId="0" borderId="13" xfId="0" quotePrefix="1" applyFont="1" applyFill="1" applyBorder="1" applyAlignment="1">
      <alignment horizontal="center"/>
    </xf>
    <xf numFmtId="165" fontId="63" fillId="11" borderId="1" xfId="11" applyNumberFormat="1" applyFont="1" applyFill="1" applyBorder="1" applyAlignment="1" applyProtection="1">
      <alignment horizontal="left"/>
    </xf>
    <xf numFmtId="3" fontId="10" fillId="0" borderId="1" xfId="0" applyNumberFormat="1" applyFont="1" applyFill="1" applyBorder="1" applyAlignment="1">
      <alignment horizontal="right" wrapText="1"/>
    </xf>
    <xf numFmtId="49" fontId="10" fillId="0" borderId="12" xfId="0" applyNumberFormat="1" applyFont="1" applyBorder="1" applyAlignment="1">
      <alignment horizontal="right"/>
    </xf>
    <xf numFmtId="0" fontId="10" fillId="0" borderId="25" xfId="0" quotePrefix="1" applyFont="1" applyFill="1" applyBorder="1" applyAlignment="1">
      <alignment horizontal="left" wrapText="1"/>
    </xf>
    <xf numFmtId="3" fontId="10" fillId="0" borderId="1" xfId="0" quotePrefix="1" applyNumberFormat="1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left" wrapText="1"/>
    </xf>
    <xf numFmtId="3" fontId="10" fillId="0" borderId="12" xfId="0" quotePrefix="1" applyNumberFormat="1" applyFont="1" applyFill="1" applyBorder="1" applyAlignment="1">
      <alignment horizontal="right" wrapText="1"/>
    </xf>
    <xf numFmtId="0" fontId="10" fillId="0" borderId="12" xfId="0" quotePrefix="1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3" fontId="10" fillId="0" borderId="20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63" fillId="0" borderId="1" xfId="0" applyFont="1" applyBorder="1" applyAlignment="1">
      <alignment horizontal="left" wrapText="1"/>
    </xf>
    <xf numFmtId="165" fontId="63" fillId="11" borderId="19" xfId="11" applyNumberFormat="1" applyFont="1" applyFill="1" applyBorder="1" applyAlignment="1" applyProtection="1">
      <alignment horizontal="left"/>
    </xf>
    <xf numFmtId="165" fontId="63" fillId="11" borderId="19" xfId="11" applyNumberFormat="1" applyFont="1" applyFill="1" applyBorder="1" applyAlignment="1" applyProtection="1"/>
    <xf numFmtId="0" fontId="63" fillId="0" borderId="60" xfId="0" applyFont="1" applyFill="1" applyBorder="1" applyAlignment="1">
      <alignment horizontal="left" wrapText="1"/>
    </xf>
    <xf numFmtId="3" fontId="10" fillId="0" borderId="20" xfId="0" applyNumberFormat="1" applyFont="1" applyFill="1" applyBorder="1" applyAlignment="1">
      <alignment horizontal="right" wrapText="1"/>
    </xf>
    <xf numFmtId="0" fontId="63" fillId="0" borderId="25" xfId="0" applyFont="1" applyFill="1" applyBorder="1" applyAlignment="1">
      <alignment horizontal="left" wrapText="1"/>
    </xf>
    <xf numFmtId="0" fontId="63" fillId="0" borderId="1" xfId="0" applyFont="1" applyFill="1" applyBorder="1" applyAlignment="1">
      <alignment horizontal="left" wrapText="1"/>
    </xf>
    <xf numFmtId="0" fontId="63" fillId="0" borderId="13" xfId="0" applyFont="1" applyFill="1" applyBorder="1" applyAlignment="1">
      <alignment horizontal="left" wrapText="1"/>
    </xf>
    <xf numFmtId="0" fontId="63" fillId="0" borderId="26" xfId="0" applyFont="1" applyFill="1" applyBorder="1" applyAlignment="1">
      <alignment horizontal="left" wrapText="1"/>
    </xf>
    <xf numFmtId="0" fontId="25" fillId="0" borderId="20" xfId="0" applyFont="1" applyFill="1" applyBorder="1" applyAlignment="1">
      <alignment wrapText="1"/>
    </xf>
    <xf numFmtId="49" fontId="10" fillId="0" borderId="19" xfId="0" applyNumberFormat="1" applyFont="1" applyBorder="1" applyAlignment="1">
      <alignment horizontal="right"/>
    </xf>
    <xf numFmtId="0" fontId="36" fillId="0" borderId="13" xfId="0" applyFont="1" applyFill="1" applyBorder="1" applyAlignment="1">
      <alignment wrapText="1"/>
    </xf>
    <xf numFmtId="49" fontId="62" fillId="0" borderId="19" xfId="0" applyNumberFormat="1" applyFont="1" applyBorder="1" applyAlignment="1">
      <alignment horizontal="center"/>
    </xf>
    <xf numFmtId="2" fontId="23" fillId="0" borderId="13" xfId="0" applyNumberFormat="1" applyFont="1" applyFill="1" applyBorder="1" applyAlignment="1">
      <alignment horizontal="left" wrapText="1"/>
    </xf>
    <xf numFmtId="3" fontId="36" fillId="0" borderId="13" xfId="0" quotePrefix="1" applyNumberFormat="1" applyFont="1" applyFill="1" applyBorder="1" applyAlignment="1">
      <alignment horizontal="right" wrapText="1"/>
    </xf>
    <xf numFmtId="3" fontId="36" fillId="0" borderId="13" xfId="0" quotePrefix="1" applyNumberFormat="1" applyFont="1" applyFill="1" applyBorder="1" applyAlignment="1">
      <alignment horizontal="right"/>
    </xf>
    <xf numFmtId="3" fontId="36" fillId="0" borderId="1" xfId="0" quotePrefix="1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 applyProtection="1">
      <alignment horizontal="center" wrapText="1"/>
      <protection locked="0"/>
    </xf>
    <xf numFmtId="3" fontId="24" fillId="0" borderId="1" xfId="0" applyNumberFormat="1" applyFont="1" applyFill="1" applyBorder="1" applyAlignment="1" applyProtection="1">
      <alignment wrapText="1"/>
      <protection locked="0"/>
    </xf>
    <xf numFmtId="0" fontId="21" fillId="2" borderId="0" xfId="3" applyFont="1" applyFill="1" applyAlignment="1">
      <alignment horizontal="center"/>
    </xf>
    <xf numFmtId="165" fontId="63" fillId="11" borderId="60" xfId="11" applyNumberFormat="1" applyFont="1" applyFill="1" applyBorder="1" applyAlignment="1" applyProtection="1"/>
    <xf numFmtId="0" fontId="10" fillId="0" borderId="18" xfId="0" applyFont="1" applyFill="1" applyBorder="1" applyAlignment="1">
      <alignment horizontal="right" wrapText="1"/>
    </xf>
    <xf numFmtId="3" fontId="10" fillId="0" borderId="33" xfId="0" applyNumberFormat="1" applyFont="1" applyBorder="1" applyAlignment="1">
      <alignment vertical="center"/>
    </xf>
    <xf numFmtId="0" fontId="10" fillId="5" borderId="1" xfId="0" applyFont="1" applyFill="1" applyBorder="1" applyAlignment="1">
      <alignment horizontal="right" vertical="center"/>
    </xf>
    <xf numFmtId="3" fontId="10" fillId="2" borderId="1" xfId="0" applyNumberFormat="1" applyFont="1" applyFill="1" applyBorder="1"/>
    <xf numFmtId="3" fontId="10" fillId="0" borderId="12" xfId="0" applyNumberFormat="1" applyFont="1" applyBorder="1"/>
    <xf numFmtId="3" fontId="10" fillId="0" borderId="13" xfId="0" quotePrefix="1" applyNumberFormat="1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right"/>
    </xf>
    <xf numFmtId="3" fontId="10" fillId="0" borderId="26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vertical="center" wrapText="1"/>
    </xf>
    <xf numFmtId="2" fontId="24" fillId="0" borderId="3" xfId="0" applyNumberFormat="1" applyFont="1" applyFill="1" applyBorder="1" applyAlignment="1">
      <alignment horizontal="right" vertical="center"/>
    </xf>
    <xf numFmtId="2" fontId="24" fillId="0" borderId="2" xfId="0" applyNumberFormat="1" applyFont="1" applyFill="1" applyBorder="1" applyAlignment="1">
      <alignment horizontal="right" vertical="center"/>
    </xf>
    <xf numFmtId="2" fontId="24" fillId="0" borderId="8" xfId="0" applyNumberFormat="1" applyFont="1" applyFill="1" applyBorder="1" applyAlignment="1">
      <alignment horizontal="right" vertical="center"/>
    </xf>
    <xf numFmtId="2" fontId="24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centerContinuous" vertical="center"/>
    </xf>
    <xf numFmtId="0" fontId="64" fillId="0" borderId="1" xfId="0" applyFont="1" applyFill="1" applyBorder="1" applyAlignment="1">
      <alignment horizontal="centerContinuous" vertical="center"/>
    </xf>
    <xf numFmtId="0" fontId="64" fillId="0" borderId="12" xfId="0" applyFont="1" applyFill="1" applyBorder="1" applyAlignment="1">
      <alignment horizontal="centerContinuous" vertical="center" wrapText="1"/>
    </xf>
    <xf numFmtId="3" fontId="23" fillId="0" borderId="28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3" fontId="23" fillId="0" borderId="56" xfId="0" applyNumberFormat="1" applyFont="1" applyBorder="1" applyAlignment="1">
      <alignment horizontal="right" vertical="center"/>
    </xf>
    <xf numFmtId="3" fontId="23" fillId="5" borderId="41" xfId="0" applyNumberFormat="1" applyFont="1" applyFill="1" applyBorder="1" applyAlignment="1">
      <alignment vertical="center"/>
    </xf>
    <xf numFmtId="3" fontId="23" fillId="5" borderId="31" xfId="0" applyNumberFormat="1" applyFont="1" applyFill="1" applyBorder="1" applyAlignment="1">
      <alignment vertical="center"/>
    </xf>
    <xf numFmtId="3" fontId="23" fillId="5" borderId="12" xfId="0" applyNumberFormat="1" applyFont="1" applyFill="1" applyBorder="1" applyAlignment="1">
      <alignment horizontal="right" vertical="center"/>
    </xf>
    <xf numFmtId="3" fontId="23" fillId="5" borderId="12" xfId="0" applyNumberFormat="1" applyFont="1" applyFill="1" applyBorder="1" applyAlignment="1">
      <alignment vertical="center"/>
    </xf>
    <xf numFmtId="3" fontId="23" fillId="5" borderId="25" xfId="0" applyNumberFormat="1" applyFont="1" applyFill="1" applyBorder="1" applyAlignment="1">
      <alignment vertical="center"/>
    </xf>
    <xf numFmtId="16" fontId="23" fillId="5" borderId="42" xfId="0" applyNumberFormat="1" applyFont="1" applyFill="1" applyBorder="1" applyAlignment="1">
      <alignment vertical="center"/>
    </xf>
    <xf numFmtId="16" fontId="23" fillId="5" borderId="29" xfId="0" applyNumberFormat="1" applyFont="1" applyFill="1" applyBorder="1" applyAlignment="1">
      <alignment vertical="center"/>
    </xf>
    <xf numFmtId="3" fontId="23" fillId="5" borderId="32" xfId="0" applyNumberFormat="1" applyFont="1" applyFill="1" applyBorder="1" applyAlignment="1">
      <alignment horizontal="right" vertical="center"/>
    </xf>
    <xf numFmtId="3" fontId="23" fillId="5" borderId="32" xfId="0" applyNumberFormat="1" applyFont="1" applyFill="1" applyBorder="1" applyAlignment="1">
      <alignment vertical="center"/>
    </xf>
    <xf numFmtId="3" fontId="23" fillId="5" borderId="29" xfId="0" applyNumberFormat="1" applyFont="1" applyFill="1" applyBorder="1" applyAlignment="1">
      <alignment vertical="center"/>
    </xf>
    <xf numFmtId="3" fontId="10" fillId="0" borderId="33" xfId="0" applyNumberFormat="1" applyFont="1" applyBorder="1" applyAlignment="1">
      <alignment horizontal="right" vertical="center"/>
    </xf>
    <xf numFmtId="0" fontId="23" fillId="0" borderId="26" xfId="0" applyFont="1" applyFill="1" applyBorder="1" applyAlignment="1"/>
    <xf numFmtId="49" fontId="23" fillId="0" borderId="13" xfId="0" applyNumberFormat="1" applyFont="1" applyBorder="1" applyAlignment="1">
      <alignment horizontal="left"/>
    </xf>
    <xf numFmtId="0" fontId="23" fillId="0" borderId="26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right"/>
    </xf>
    <xf numFmtId="3" fontId="24" fillId="0" borderId="3" xfId="0" applyNumberFormat="1" applyFont="1" applyFill="1" applyBorder="1" applyAlignment="1">
      <alignment horizontal="right" vertical="center"/>
    </xf>
    <xf numFmtId="3" fontId="24" fillId="0" borderId="4" xfId="0" applyNumberFormat="1" applyFont="1" applyFill="1" applyBorder="1" applyAlignment="1">
      <alignment horizontal="right" vertical="center"/>
    </xf>
    <xf numFmtId="2" fontId="23" fillId="0" borderId="3" xfId="0" applyNumberFormat="1" applyFont="1" applyFill="1" applyBorder="1" applyAlignment="1">
      <alignment horizontal="right" vertical="center"/>
    </xf>
    <xf numFmtId="2" fontId="23" fillId="0" borderId="1" xfId="0" applyNumberFormat="1" applyFont="1" applyFill="1" applyBorder="1" applyAlignment="1">
      <alignment horizontal="right" vertical="center"/>
    </xf>
    <xf numFmtId="2" fontId="23" fillId="0" borderId="14" xfId="0" applyNumberFormat="1" applyFont="1" applyFill="1" applyBorder="1" applyAlignment="1">
      <alignment horizontal="right" vertical="center"/>
    </xf>
    <xf numFmtId="0" fontId="65" fillId="0" borderId="1" xfId="0" applyFont="1" applyBorder="1"/>
    <xf numFmtId="0" fontId="65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vertical="center"/>
    </xf>
    <xf numFmtId="0" fontId="23" fillId="0" borderId="33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3" fontId="23" fillId="0" borderId="5" xfId="0" applyNumberFormat="1" applyFont="1" applyFill="1" applyBorder="1" applyAlignment="1">
      <alignment horizontal="right" vertical="center"/>
    </xf>
    <xf numFmtId="2" fontId="23" fillId="0" borderId="5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3" fontId="23" fillId="0" borderId="3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 applyProtection="1">
      <alignment horizontal="center" wrapText="1"/>
      <protection locked="0"/>
    </xf>
    <xf numFmtId="3" fontId="24" fillId="0" borderId="1" xfId="0" applyNumberFormat="1" applyFont="1" applyBorder="1" applyAlignment="1" applyProtection="1">
      <alignment horizontal="center" wrapText="1"/>
      <protection locked="0"/>
    </xf>
    <xf numFmtId="0" fontId="24" fillId="3" borderId="1" xfId="0" applyFont="1" applyFill="1" applyBorder="1" applyAlignment="1" applyProtection="1">
      <alignment horizontal="center" wrapText="1"/>
    </xf>
    <xf numFmtId="3" fontId="24" fillId="3" borderId="1" xfId="0" applyNumberFormat="1" applyFont="1" applyFill="1" applyBorder="1" applyAlignment="1" applyProtection="1">
      <alignment horizontal="center" wrapText="1"/>
    </xf>
    <xf numFmtId="3" fontId="24" fillId="4" borderId="1" xfId="0" applyNumberFormat="1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4" borderId="1" xfId="0" applyFont="1" applyFill="1" applyBorder="1" applyAlignment="1" applyProtection="1">
      <alignment horizontal="center"/>
    </xf>
    <xf numFmtId="0" fontId="24" fillId="4" borderId="1" xfId="0" applyFont="1" applyFill="1" applyBorder="1" applyAlignment="1" applyProtection="1">
      <alignment horizontal="center" wrapText="1"/>
    </xf>
    <xf numFmtId="3" fontId="24" fillId="4" borderId="1" xfId="0" applyNumberFormat="1" applyFont="1" applyFill="1" applyBorder="1" applyAlignment="1" applyProtection="1">
      <alignment horizontal="center" wrapText="1"/>
    </xf>
    <xf numFmtId="3" fontId="24" fillId="0" borderId="1" xfId="3" applyNumberFormat="1" applyFont="1" applyFill="1" applyBorder="1" applyAlignment="1" applyProtection="1">
      <alignment horizontal="center" wrapText="1"/>
    </xf>
    <xf numFmtId="0" fontId="24" fillId="3" borderId="1" xfId="3" applyFont="1" applyFill="1" applyBorder="1" applyAlignment="1" applyProtection="1">
      <alignment horizontal="center" wrapText="1"/>
    </xf>
    <xf numFmtId="0" fontId="24" fillId="3" borderId="1" xfId="0" applyFont="1" applyFill="1" applyBorder="1" applyAlignment="1" applyProtection="1">
      <alignment horizontal="center"/>
    </xf>
    <xf numFmtId="166" fontId="42" fillId="11" borderId="0" xfId="12" applyNumberFormat="1" applyFont="1" applyFill="1" applyBorder="1" applyAlignment="1" applyProtection="1">
      <alignment horizontal="left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12" fillId="2" borderId="0" xfId="3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21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 wrapText="1"/>
    </xf>
    <xf numFmtId="0" fontId="12" fillId="2" borderId="0" xfId="3" applyFont="1" applyFill="1" applyAlignment="1">
      <alignment horizontal="center" wrapText="1"/>
    </xf>
    <xf numFmtId="166" fontId="66" fillId="0" borderId="38" xfId="12" applyNumberFormat="1" applyFont="1" applyFill="1" applyBorder="1" applyAlignment="1" applyProtection="1">
      <alignment horizontal="left" vertical="center"/>
    </xf>
    <xf numFmtId="166" fontId="66" fillId="0" borderId="39" xfId="12" applyNumberFormat="1" applyFont="1" applyFill="1" applyBorder="1" applyAlignment="1" applyProtection="1">
      <alignment horizontal="left" vertical="center"/>
    </xf>
    <xf numFmtId="3" fontId="26" fillId="0" borderId="1" xfId="0" applyNumberFormat="1" applyFont="1" applyFill="1" applyBorder="1" applyAlignment="1" applyProtection="1">
      <alignment horizontal="center" vertical="center" textRotation="90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textRotation="90" wrapText="1"/>
    </xf>
    <xf numFmtId="166" fontId="66" fillId="0" borderId="59" xfId="12" applyNumberFormat="1" applyFont="1" applyFill="1" applyBorder="1" applyAlignment="1" applyProtection="1">
      <alignment horizontal="left" vertical="center" wrapText="1"/>
    </xf>
    <xf numFmtId="166" fontId="66" fillId="0" borderId="0" xfId="12" applyNumberFormat="1" applyFont="1" applyFill="1" applyBorder="1" applyAlignment="1" applyProtection="1">
      <alignment horizontal="left" vertical="center" wrapText="1"/>
    </xf>
    <xf numFmtId="49" fontId="66" fillId="0" borderId="38" xfId="12" applyNumberFormat="1" applyFont="1" applyFill="1" applyBorder="1" applyAlignment="1" applyProtection="1">
      <alignment horizontal="left" vertical="center"/>
    </xf>
    <xf numFmtId="49" fontId="66" fillId="0" borderId="39" xfId="12" applyNumberFormat="1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left" vertical="center" textRotation="90" wrapText="1"/>
    </xf>
    <xf numFmtId="0" fontId="26" fillId="0" borderId="6" xfId="0" applyFont="1" applyFill="1" applyBorder="1" applyAlignment="1" applyProtection="1">
      <alignment horizontal="left" vertical="center" textRotation="90" wrapText="1"/>
    </xf>
    <xf numFmtId="0" fontId="26" fillId="0" borderId="12" xfId="0" applyFont="1" applyFill="1" applyBorder="1" applyAlignment="1" applyProtection="1">
      <alignment horizontal="left" vertical="center" textRotation="90" wrapText="1"/>
    </xf>
    <xf numFmtId="0" fontId="24" fillId="2" borderId="1" xfId="3" applyFont="1" applyFill="1" applyBorder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textRotation="90" wrapText="1"/>
    </xf>
    <xf numFmtId="0" fontId="24" fillId="0" borderId="1" xfId="3" applyFont="1" applyBorder="1" applyAlignment="1" applyProtection="1">
      <alignment horizontal="center" vertical="center" wrapText="1"/>
    </xf>
    <xf numFmtId="0" fontId="24" fillId="2" borderId="1" xfId="9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6" fillId="0" borderId="47" xfId="0" applyFont="1" applyFill="1" applyBorder="1" applyAlignment="1">
      <alignment horizontal="left" vertical="center" wrapText="1"/>
    </xf>
    <xf numFmtId="0" fontId="26" fillId="0" borderId="48" xfId="0" applyFont="1" applyFill="1" applyBorder="1" applyAlignment="1">
      <alignment horizontal="left" vertical="center" wrapText="1"/>
    </xf>
    <xf numFmtId="0" fontId="26" fillId="0" borderId="5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49" fontId="36" fillId="6" borderId="19" xfId="0" applyNumberFormat="1" applyFont="1" applyFill="1" applyBorder="1" applyAlignment="1">
      <alignment horizontal="left" vertical="center"/>
    </xf>
    <xf numFmtId="49" fontId="36" fillId="6" borderId="26" xfId="0" applyNumberFormat="1" applyFont="1" applyFill="1" applyBorder="1" applyAlignment="1">
      <alignment horizontal="left" vertical="center"/>
    </xf>
    <xf numFmtId="49" fontId="36" fillId="6" borderId="13" xfId="0" applyNumberFormat="1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36" fillId="6" borderId="19" xfId="0" applyNumberFormat="1" applyFont="1" applyFill="1" applyBorder="1" applyAlignment="1">
      <alignment horizontal="left" vertical="center" wrapText="1"/>
    </xf>
    <xf numFmtId="49" fontId="36" fillId="6" borderId="26" xfId="0" applyNumberFormat="1" applyFont="1" applyFill="1" applyBorder="1" applyAlignment="1">
      <alignment horizontal="left" vertical="center" wrapText="1"/>
    </xf>
    <xf numFmtId="49" fontId="36" fillId="6" borderId="13" xfId="0" applyNumberFormat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</cellXfs>
  <cellStyles count="14">
    <cellStyle name="ContentsHyperlink" xfId="1"/>
    <cellStyle name="Hyperlink" xfId="2" builtinId="8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Total" xfId="1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/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5"/>
  <sheetViews>
    <sheetView tabSelected="1" workbookViewId="0">
      <selection activeCell="J31" sqref="J30:J31"/>
    </sheetView>
  </sheetViews>
  <sheetFormatPr defaultRowHeight="12.75"/>
  <cols>
    <col min="1" max="1" width="5" style="11" customWidth="1"/>
    <col min="2" max="2" width="12.28515625" style="11" customWidth="1"/>
    <col min="3" max="16384" width="9.140625" style="11"/>
  </cols>
  <sheetData>
    <row r="2" spans="1:10" ht="14.25">
      <c r="C2" s="527" t="s">
        <v>17</v>
      </c>
      <c r="D2" s="527"/>
      <c r="E2" s="527"/>
      <c r="F2" s="527"/>
      <c r="G2" s="527"/>
      <c r="H2" s="527"/>
      <c r="I2" s="527"/>
    </row>
    <row r="3" spans="1:10" ht="15.75">
      <c r="C3" s="528" t="s">
        <v>18</v>
      </c>
      <c r="D3" s="528"/>
      <c r="E3" s="528"/>
      <c r="F3" s="528"/>
      <c r="G3" s="528"/>
      <c r="H3" s="528"/>
      <c r="I3" s="528"/>
    </row>
    <row r="6" spans="1:10" ht="18.75">
      <c r="B6" s="529" t="s">
        <v>19</v>
      </c>
      <c r="C6" s="529"/>
      <c r="D6" s="529"/>
      <c r="E6" s="529"/>
      <c r="F6" s="529"/>
      <c r="G6" s="529"/>
      <c r="H6" s="529"/>
      <c r="I6" s="529"/>
      <c r="J6" s="529"/>
    </row>
    <row r="7" spans="1:10" ht="18.75">
      <c r="B7" s="529" t="s">
        <v>20</v>
      </c>
      <c r="C7" s="529"/>
      <c r="D7" s="529"/>
      <c r="E7" s="529"/>
      <c r="F7" s="529"/>
      <c r="G7" s="529"/>
      <c r="H7" s="529"/>
      <c r="I7" s="529"/>
      <c r="J7" s="529"/>
    </row>
    <row r="8" spans="1:10" ht="18.75">
      <c r="B8" s="529" t="s">
        <v>1784</v>
      </c>
      <c r="C8" s="529"/>
      <c r="D8" s="529"/>
      <c r="E8" s="529"/>
      <c r="F8" s="529"/>
      <c r="G8" s="529"/>
      <c r="H8" s="529"/>
      <c r="I8" s="529"/>
      <c r="J8" s="529"/>
    </row>
    <row r="9" spans="1:10" ht="37.5" customHeight="1">
      <c r="B9" s="530" t="s">
        <v>1958</v>
      </c>
      <c r="C9" s="531"/>
      <c r="D9" s="531"/>
      <c r="E9" s="531"/>
      <c r="F9" s="531"/>
      <c r="G9" s="531"/>
      <c r="H9" s="531"/>
      <c r="I9" s="531"/>
      <c r="J9" s="455"/>
    </row>
    <row r="10" spans="1:10" ht="18.75">
      <c r="B10" s="529"/>
      <c r="C10" s="529"/>
      <c r="D10" s="529"/>
      <c r="E10" s="529"/>
      <c r="F10" s="529"/>
      <c r="G10" s="529"/>
      <c r="H10" s="529"/>
      <c r="I10" s="529"/>
      <c r="J10" s="529"/>
    </row>
    <row r="11" spans="1:10" ht="15">
      <c r="A11" s="388"/>
      <c r="B11" s="388"/>
      <c r="C11" s="388" t="s">
        <v>65</v>
      </c>
      <c r="D11" s="388"/>
      <c r="E11" s="12"/>
      <c r="F11" s="12"/>
      <c r="G11" s="12"/>
      <c r="H11" s="12"/>
      <c r="I11" s="12"/>
    </row>
    <row r="12" spans="1:10" ht="15">
      <c r="A12" s="385" t="s">
        <v>1824</v>
      </c>
      <c r="B12" s="385" t="s">
        <v>1825</v>
      </c>
      <c r="C12" s="385"/>
      <c r="D12" s="385"/>
      <c r="E12" s="386"/>
      <c r="F12" s="386"/>
      <c r="G12" s="386"/>
      <c r="H12" s="386"/>
      <c r="I12" s="386"/>
    </row>
    <row r="13" spans="1:10" ht="15">
      <c r="A13" s="388" t="s">
        <v>1803</v>
      </c>
      <c r="B13" s="389" t="s">
        <v>294</v>
      </c>
      <c r="C13" s="389"/>
      <c r="D13" s="389"/>
      <c r="E13" s="297"/>
      <c r="F13" s="297"/>
      <c r="G13" s="297"/>
      <c r="H13" s="297"/>
      <c r="I13" s="297"/>
      <c r="J13" s="216"/>
    </row>
    <row r="14" spans="1:10" ht="15">
      <c r="A14" s="388" t="s">
        <v>1804</v>
      </c>
      <c r="B14" s="389" t="s">
        <v>295</v>
      </c>
      <c r="C14" s="389"/>
      <c r="D14" s="389"/>
      <c r="E14" s="297"/>
      <c r="F14" s="297"/>
      <c r="G14" s="297"/>
      <c r="H14" s="297"/>
      <c r="I14" s="297"/>
      <c r="J14" s="216"/>
    </row>
    <row r="15" spans="1:10" ht="15">
      <c r="A15" s="388" t="s">
        <v>1805</v>
      </c>
      <c r="B15" s="389" t="s">
        <v>296</v>
      </c>
      <c r="C15" s="389"/>
      <c r="D15" s="389"/>
      <c r="E15" s="297"/>
      <c r="F15" s="297"/>
      <c r="G15" s="297"/>
      <c r="H15" s="297"/>
      <c r="I15" s="297"/>
      <c r="J15" s="216"/>
    </row>
    <row r="16" spans="1:10" ht="15">
      <c r="A16" s="388" t="s">
        <v>1806</v>
      </c>
      <c r="B16" s="389" t="s">
        <v>297</v>
      </c>
      <c r="C16" s="389"/>
      <c r="D16" s="389"/>
      <c r="E16" s="297"/>
      <c r="F16" s="297"/>
      <c r="G16" s="297"/>
      <c r="H16" s="297"/>
      <c r="I16" s="297"/>
      <c r="J16" s="216"/>
    </row>
    <row r="17" spans="1:10" ht="15">
      <c r="A17" s="388" t="s">
        <v>1807</v>
      </c>
      <c r="B17" s="389" t="s">
        <v>198</v>
      </c>
      <c r="C17" s="389"/>
      <c r="D17" s="389"/>
      <c r="E17" s="297"/>
      <c r="F17" s="297"/>
      <c r="G17" s="297"/>
      <c r="H17" s="297"/>
      <c r="I17" s="297"/>
      <c r="J17" s="216"/>
    </row>
    <row r="18" spans="1:10" ht="15.75" customHeight="1">
      <c r="A18" s="388" t="s">
        <v>1808</v>
      </c>
      <c r="B18" s="389" t="s">
        <v>205</v>
      </c>
      <c r="C18" s="389"/>
      <c r="D18" s="389"/>
      <c r="E18" s="297"/>
      <c r="F18" s="297"/>
      <c r="G18" s="297"/>
      <c r="H18" s="297"/>
      <c r="I18" s="297"/>
      <c r="J18" s="216"/>
    </row>
    <row r="19" spans="1:10" ht="15.75" customHeight="1">
      <c r="A19" s="388" t="s">
        <v>1809</v>
      </c>
      <c r="B19" s="389" t="s">
        <v>206</v>
      </c>
      <c r="C19" s="389"/>
      <c r="D19" s="389"/>
      <c r="E19" s="297"/>
      <c r="F19" s="297"/>
      <c r="G19" s="297"/>
      <c r="H19" s="297"/>
      <c r="I19" s="297"/>
      <c r="J19" s="216"/>
    </row>
    <row r="20" spans="1:10" ht="15">
      <c r="A20" s="388" t="s">
        <v>89</v>
      </c>
      <c r="B20" s="389" t="s">
        <v>280</v>
      </c>
      <c r="C20" s="389"/>
      <c r="D20" s="389"/>
      <c r="E20" s="297"/>
      <c r="F20" s="297"/>
      <c r="G20" s="297"/>
      <c r="H20" s="297"/>
      <c r="I20" s="297"/>
      <c r="J20" s="216"/>
    </row>
    <row r="21" spans="1:10" ht="15">
      <c r="A21" s="388" t="s">
        <v>1810</v>
      </c>
      <c r="B21" s="389" t="s">
        <v>214</v>
      </c>
      <c r="C21" s="389"/>
      <c r="D21" s="389"/>
      <c r="E21" s="297"/>
      <c r="F21" s="297"/>
      <c r="G21" s="297"/>
      <c r="H21" s="297"/>
      <c r="I21" s="297"/>
      <c r="J21" s="216"/>
    </row>
    <row r="22" spans="1:10" ht="15">
      <c r="A22" s="388" t="s">
        <v>1811</v>
      </c>
      <c r="B22" s="390" t="s">
        <v>1802</v>
      </c>
      <c r="C22" s="390"/>
      <c r="D22" s="390"/>
      <c r="E22" s="391"/>
      <c r="F22" s="391"/>
      <c r="G22" s="391"/>
      <c r="H22" s="297"/>
      <c r="I22" s="297"/>
      <c r="J22" s="216"/>
    </row>
    <row r="23" spans="1:10" ht="15">
      <c r="A23" s="388" t="s">
        <v>1812</v>
      </c>
      <c r="B23" s="392" t="s">
        <v>216</v>
      </c>
      <c r="C23" s="389"/>
      <c r="D23" s="389"/>
      <c r="E23" s="297"/>
      <c r="F23" s="297"/>
      <c r="G23" s="297"/>
      <c r="H23" s="297"/>
      <c r="I23" s="297"/>
      <c r="J23" s="216"/>
    </row>
    <row r="24" spans="1:10" ht="15">
      <c r="A24" s="388" t="s">
        <v>1813</v>
      </c>
      <c r="B24" s="392" t="s">
        <v>1753</v>
      </c>
      <c r="C24" s="389"/>
      <c r="D24" s="389"/>
      <c r="E24" s="297"/>
      <c r="F24" s="297"/>
      <c r="G24" s="297"/>
      <c r="H24" s="297"/>
      <c r="I24" s="297"/>
      <c r="J24" s="216"/>
    </row>
    <row r="25" spans="1:10" ht="15">
      <c r="A25" s="388" t="s">
        <v>1814</v>
      </c>
      <c r="B25" s="390" t="s">
        <v>1794</v>
      </c>
      <c r="C25" s="390"/>
      <c r="D25" s="390"/>
      <c r="E25" s="391"/>
      <c r="F25" s="391"/>
      <c r="G25" s="391"/>
      <c r="H25" s="297"/>
      <c r="I25" s="297"/>
      <c r="J25" s="216"/>
    </row>
    <row r="26" spans="1:10" ht="15">
      <c r="A26" s="388" t="s">
        <v>1815</v>
      </c>
      <c r="B26" s="390" t="s">
        <v>1795</v>
      </c>
      <c r="C26" s="390"/>
      <c r="D26" s="390"/>
      <c r="E26" s="391"/>
      <c r="F26" s="391"/>
      <c r="G26" s="391"/>
      <c r="H26" s="297"/>
      <c r="I26" s="297"/>
      <c r="J26" s="216"/>
    </row>
    <row r="27" spans="1:10" ht="15">
      <c r="A27" s="388" t="s">
        <v>1816</v>
      </c>
      <c r="B27" s="390" t="s">
        <v>1800</v>
      </c>
      <c r="C27" s="390"/>
      <c r="D27" s="390"/>
      <c r="E27" s="391"/>
      <c r="F27" s="391"/>
      <c r="G27" s="391"/>
      <c r="H27" s="297"/>
      <c r="I27" s="297"/>
      <c r="J27" s="216"/>
    </row>
    <row r="28" spans="1:10" ht="15">
      <c r="A28" s="388" t="s">
        <v>1817</v>
      </c>
      <c r="B28" s="389" t="s">
        <v>139</v>
      </c>
      <c r="C28" s="389"/>
      <c r="D28" s="389"/>
      <c r="E28" s="297"/>
      <c r="F28" s="297"/>
      <c r="G28" s="297"/>
      <c r="H28" s="297"/>
      <c r="I28" s="297"/>
      <c r="J28" s="216"/>
    </row>
    <row r="29" spans="1:10" ht="15">
      <c r="A29" s="388" t="s">
        <v>1818</v>
      </c>
      <c r="B29" s="392" t="s">
        <v>266</v>
      </c>
      <c r="C29" s="392"/>
      <c r="D29" s="392"/>
      <c r="E29" s="525"/>
      <c r="F29" s="525"/>
      <c r="G29" s="525"/>
      <c r="H29" s="297"/>
      <c r="I29" s="297"/>
      <c r="J29" s="216"/>
    </row>
    <row r="30" spans="1:10" ht="15">
      <c r="A30" s="388" t="s">
        <v>1819</v>
      </c>
      <c r="B30" s="392" t="s">
        <v>1801</v>
      </c>
      <c r="C30" s="392"/>
      <c r="D30" s="392"/>
      <c r="E30" s="525"/>
      <c r="F30" s="525"/>
      <c r="G30" s="525"/>
      <c r="H30" s="297"/>
      <c r="I30" s="297"/>
      <c r="J30" s="216"/>
    </row>
    <row r="31" spans="1:10" ht="15">
      <c r="A31" s="388" t="s">
        <v>1820</v>
      </c>
      <c r="B31" s="389" t="s">
        <v>275</v>
      </c>
      <c r="C31" s="389"/>
      <c r="D31" s="389"/>
      <c r="E31" s="297"/>
      <c r="F31" s="297"/>
      <c r="G31" s="297"/>
      <c r="H31" s="297"/>
      <c r="I31" s="297"/>
      <c r="J31" s="216"/>
    </row>
    <row r="32" spans="1:10" ht="15">
      <c r="A32" s="388" t="s">
        <v>1821</v>
      </c>
      <c r="B32" s="389" t="s">
        <v>277</v>
      </c>
      <c r="C32" s="389"/>
      <c r="D32" s="389"/>
      <c r="E32" s="297"/>
      <c r="F32" s="297"/>
      <c r="G32" s="297"/>
      <c r="H32" s="297"/>
      <c r="I32" s="297"/>
      <c r="J32" s="216"/>
    </row>
    <row r="33" spans="1:10" ht="15">
      <c r="A33" s="388" t="s">
        <v>1822</v>
      </c>
      <c r="B33" s="389" t="s">
        <v>278</v>
      </c>
      <c r="C33" s="389"/>
      <c r="D33" s="389"/>
      <c r="E33" s="297"/>
      <c r="F33" s="297"/>
      <c r="G33" s="297"/>
      <c r="H33" s="297"/>
      <c r="I33" s="297"/>
      <c r="J33" s="216"/>
    </row>
    <row r="34" spans="1:10" ht="15">
      <c r="A34" s="388" t="s">
        <v>1823</v>
      </c>
      <c r="B34" s="389" t="s">
        <v>279</v>
      </c>
      <c r="C34" s="389"/>
      <c r="D34" s="389"/>
      <c r="E34" s="297"/>
      <c r="F34" s="297"/>
      <c r="G34" s="297"/>
      <c r="H34" s="297"/>
      <c r="I34" s="297"/>
      <c r="J34" s="216"/>
    </row>
    <row r="35" spans="1:10" ht="14.25">
      <c r="B35" s="387"/>
      <c r="C35" s="384"/>
      <c r="D35" s="384"/>
      <c r="E35" s="384"/>
      <c r="F35" s="384"/>
      <c r="G35" s="384"/>
      <c r="H35" s="384"/>
      <c r="I35" s="384"/>
      <c r="J35" s="216"/>
    </row>
  </sheetData>
  <mergeCells count="7">
    <mergeCell ref="C2:I2"/>
    <mergeCell ref="C3:I3"/>
    <mergeCell ref="B10:J10"/>
    <mergeCell ref="B6:J6"/>
    <mergeCell ref="B7:J7"/>
    <mergeCell ref="B8:J8"/>
    <mergeCell ref="B9:I9"/>
  </mergeCells>
  <phoneticPr fontId="11" type="noConversion"/>
  <pageMargins left="0.74803149606299213" right="0.74803149606299213" top="0.19685039370078741" bottom="0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zoomScaleSheetLayoutView="100" workbookViewId="0">
      <selection activeCell="J9" sqref="J9"/>
    </sheetView>
  </sheetViews>
  <sheetFormatPr defaultRowHeight="12.75"/>
  <cols>
    <col min="1" max="1" width="22.28515625" style="11" customWidth="1"/>
    <col min="2" max="2" width="7.5703125" style="11" customWidth="1"/>
    <col min="3" max="3" width="11.42578125" style="11" customWidth="1"/>
    <col min="4" max="4" width="12.5703125" style="11" customWidth="1"/>
    <col min="5" max="5" width="10.7109375" style="11" customWidth="1"/>
    <col min="6" max="6" width="13" style="11" customWidth="1"/>
    <col min="7" max="16384" width="9.140625" style="11"/>
  </cols>
  <sheetData>
    <row r="1" spans="1:6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7"/>
    </row>
    <row r="2" spans="1:6">
      <c r="A2" s="219"/>
      <c r="B2" s="220" t="s">
        <v>174</v>
      </c>
      <c r="C2" s="211" t="str">
        <f>Kadar.ode.!C2</f>
        <v>07221452</v>
      </c>
      <c r="D2" s="215"/>
      <c r="E2" s="215"/>
      <c r="F2" s="217"/>
    </row>
    <row r="3" spans="1:6">
      <c r="A3" s="219"/>
      <c r="B3" s="220"/>
      <c r="C3" s="211"/>
      <c r="D3" s="215"/>
      <c r="E3" s="215"/>
      <c r="F3" s="217"/>
    </row>
    <row r="4" spans="1:6" ht="14.25">
      <c r="A4" s="219"/>
      <c r="B4" s="220" t="s">
        <v>1834</v>
      </c>
      <c r="C4" s="212" t="s">
        <v>214</v>
      </c>
      <c r="D4" s="216"/>
      <c r="E4" s="216"/>
      <c r="F4" s="218"/>
    </row>
    <row r="6" spans="1:6" ht="27.75" customHeight="1">
      <c r="A6" s="580" t="s">
        <v>211</v>
      </c>
      <c r="B6" s="581"/>
      <c r="C6" s="580" t="s">
        <v>212</v>
      </c>
      <c r="D6" s="581"/>
      <c r="E6" s="580" t="s">
        <v>213</v>
      </c>
      <c r="F6" s="581"/>
    </row>
    <row r="7" spans="1:6" s="2" customFormat="1" ht="34.5" customHeight="1">
      <c r="A7" s="134" t="s">
        <v>209</v>
      </c>
      <c r="B7" s="224" t="s">
        <v>210</v>
      </c>
      <c r="C7" s="166" t="s">
        <v>1775</v>
      </c>
      <c r="D7" s="166" t="s">
        <v>1776</v>
      </c>
      <c r="E7" s="166" t="s">
        <v>1775</v>
      </c>
      <c r="F7" s="166" t="s">
        <v>1776</v>
      </c>
    </row>
    <row r="8" spans="1:6" s="2" customFormat="1" ht="15" customHeight="1">
      <c r="A8" s="225" t="s">
        <v>2</v>
      </c>
      <c r="B8" s="134">
        <f>+B9+B10+B11+B12</f>
        <v>0</v>
      </c>
      <c r="C8" s="134">
        <f>+C9+C10+C11+C12</f>
        <v>0</v>
      </c>
      <c r="D8" s="134">
        <f>+D9+D10+D11+D12</f>
        <v>0</v>
      </c>
      <c r="E8" s="134">
        <f>+E9+E10+E11+E12</f>
        <v>0</v>
      </c>
      <c r="F8" s="134">
        <f>+F9+F10+F11+F12</f>
        <v>0</v>
      </c>
    </row>
    <row r="9" spans="1:6" s="2" customFormat="1">
      <c r="A9" s="317" t="s">
        <v>97</v>
      </c>
      <c r="B9" s="134"/>
      <c r="C9" s="134"/>
      <c r="D9" s="227"/>
      <c r="E9" s="134"/>
      <c r="F9" s="227"/>
    </row>
    <row r="10" spans="1:6" s="2" customFormat="1">
      <c r="A10" s="317" t="s">
        <v>98</v>
      </c>
      <c r="B10" s="134"/>
      <c r="C10" s="134"/>
      <c r="D10" s="227"/>
      <c r="E10" s="134"/>
      <c r="F10" s="227"/>
    </row>
    <row r="11" spans="1:6" s="2" customFormat="1">
      <c r="A11" s="226" t="s">
        <v>99</v>
      </c>
      <c r="B11" s="134"/>
      <c r="C11" s="134"/>
      <c r="D11" s="227"/>
      <c r="E11" s="134"/>
      <c r="F11" s="227"/>
    </row>
    <row r="12" spans="1:6" s="2" customFormat="1">
      <c r="A12" s="318" t="s">
        <v>100</v>
      </c>
      <c r="B12" s="134"/>
      <c r="C12" s="134"/>
      <c r="D12" s="227"/>
      <c r="E12" s="134"/>
      <c r="F12" s="227"/>
    </row>
  </sheetData>
  <mergeCells count="3">
    <mergeCell ref="A6:B6"/>
    <mergeCell ref="C6:D6"/>
    <mergeCell ref="E6:F6"/>
  </mergeCells>
  <phoneticPr fontId="11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77"/>
  <sheetViews>
    <sheetView view="pageBreakPreview" zoomScaleSheetLayoutView="100" workbookViewId="0">
      <selection activeCell="A22" sqref="A22:H22"/>
    </sheetView>
  </sheetViews>
  <sheetFormatPr defaultRowHeight="12.75"/>
  <cols>
    <col min="1" max="1" width="13.140625" style="99" customWidth="1"/>
    <col min="2" max="2" width="46.7109375" style="99" customWidth="1"/>
    <col min="3" max="3" width="11" style="99" customWidth="1"/>
    <col min="4" max="4" width="10.7109375" style="99" customWidth="1"/>
    <col min="5" max="5" width="10" style="99" customWidth="1"/>
    <col min="6" max="7" width="10.28515625" style="99" customWidth="1"/>
    <col min="8" max="8" width="10.42578125" style="99" customWidth="1"/>
    <col min="9" max="16384" width="9.140625" style="99"/>
  </cols>
  <sheetData>
    <row r="1" spans="1:8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8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8">
      <c r="A3" s="219"/>
      <c r="B3" s="220"/>
      <c r="C3" s="211"/>
      <c r="D3" s="215"/>
      <c r="E3" s="215"/>
      <c r="F3" s="215"/>
      <c r="G3" s="217"/>
    </row>
    <row r="4" spans="1:8" ht="14.25">
      <c r="A4" s="219"/>
      <c r="B4" s="220" t="s">
        <v>1835</v>
      </c>
      <c r="C4" s="212" t="s">
        <v>1802</v>
      </c>
      <c r="D4" s="216"/>
      <c r="E4" s="216"/>
      <c r="F4" s="216"/>
      <c r="G4" s="218"/>
    </row>
    <row r="5" spans="1:8" ht="14.25">
      <c r="A5" s="219"/>
      <c r="B5" s="220" t="s">
        <v>215</v>
      </c>
      <c r="C5" s="212"/>
      <c r="D5" s="216"/>
      <c r="E5" s="216"/>
      <c r="F5" s="216"/>
      <c r="G5" s="218"/>
    </row>
    <row r="7" spans="1:8" ht="21.75" customHeight="1">
      <c r="A7" s="576" t="s">
        <v>53</v>
      </c>
      <c r="B7" s="576" t="s">
        <v>220</v>
      </c>
      <c r="C7" s="583" t="s">
        <v>1793</v>
      </c>
      <c r="D7" s="584"/>
      <c r="E7" s="583" t="s">
        <v>1792</v>
      </c>
      <c r="F7" s="584"/>
      <c r="G7" s="569" t="s">
        <v>88</v>
      </c>
      <c r="H7" s="569"/>
    </row>
    <row r="8" spans="1:8" ht="32.25" customHeight="1" thickBot="1">
      <c r="A8" s="577"/>
      <c r="B8" s="577"/>
      <c r="C8" s="272" t="s">
        <v>1775</v>
      </c>
      <c r="D8" s="272" t="s">
        <v>1776</v>
      </c>
      <c r="E8" s="272" t="s">
        <v>1775</v>
      </c>
      <c r="F8" s="272" t="s">
        <v>1776</v>
      </c>
      <c r="G8" s="272" t="s">
        <v>1775</v>
      </c>
      <c r="H8" s="272" t="s">
        <v>1776</v>
      </c>
    </row>
    <row r="9" spans="1:8" ht="22.5" customHeight="1" thickTop="1">
      <c r="A9" s="275" t="s">
        <v>147</v>
      </c>
      <c r="B9" s="394" t="s">
        <v>150</v>
      </c>
      <c r="C9" s="395">
        <v>10740</v>
      </c>
      <c r="D9" s="395">
        <v>11000</v>
      </c>
      <c r="E9" s="462"/>
      <c r="F9" s="462"/>
      <c r="G9" s="464">
        <f t="shared" ref="G9:G11" si="0">C9</f>
        <v>10740</v>
      </c>
      <c r="H9" s="395">
        <f>D9</f>
        <v>11000</v>
      </c>
    </row>
    <row r="10" spans="1:8" ht="21" customHeight="1">
      <c r="A10" s="182">
        <v>600001</v>
      </c>
      <c r="B10" s="394" t="s">
        <v>1852</v>
      </c>
      <c r="C10" s="395">
        <v>2504</v>
      </c>
      <c r="D10" s="395">
        <v>2700</v>
      </c>
      <c r="E10" s="462"/>
      <c r="F10" s="462"/>
      <c r="G10" s="464">
        <f t="shared" si="0"/>
        <v>2504</v>
      </c>
      <c r="H10" s="395">
        <f>D10</f>
        <v>2700</v>
      </c>
    </row>
    <row r="11" spans="1:8" ht="21.75" customHeight="1">
      <c r="A11" s="182">
        <v>600002</v>
      </c>
      <c r="B11" s="394" t="s">
        <v>1853</v>
      </c>
      <c r="C11" s="395">
        <v>1045</v>
      </c>
      <c r="D11" s="395">
        <v>1150</v>
      </c>
      <c r="E11" s="462"/>
      <c r="F11" s="462"/>
      <c r="G11" s="464">
        <f t="shared" si="0"/>
        <v>1045</v>
      </c>
      <c r="H11" s="395">
        <f t="shared" ref="H11" si="1">D11</f>
        <v>1150</v>
      </c>
    </row>
    <row r="12" spans="1:8" ht="11.1" customHeight="1">
      <c r="A12" s="182"/>
      <c r="B12" s="138"/>
      <c r="C12" s="139"/>
      <c r="D12" s="462"/>
      <c r="E12" s="462"/>
      <c r="F12" s="462"/>
      <c r="G12" s="463"/>
      <c r="H12" s="462"/>
    </row>
    <row r="13" spans="1:8" ht="11.1" customHeight="1">
      <c r="A13" s="182"/>
      <c r="B13" s="138"/>
      <c r="C13" s="139"/>
      <c r="D13" s="462"/>
      <c r="E13" s="462"/>
      <c r="F13" s="462"/>
      <c r="G13" s="463"/>
      <c r="H13" s="462"/>
    </row>
    <row r="14" spans="1:8" s="135" customFormat="1" ht="11.1" customHeight="1">
      <c r="A14" s="182"/>
      <c r="B14" s="138"/>
      <c r="C14" s="139"/>
      <c r="D14" s="462"/>
      <c r="E14" s="462"/>
      <c r="F14" s="462"/>
      <c r="G14" s="463"/>
      <c r="H14" s="462"/>
    </row>
    <row r="15" spans="1:8" s="135" customFormat="1" ht="11.1" customHeight="1">
      <c r="A15" s="126" t="s">
        <v>88</v>
      </c>
      <c r="B15" s="118"/>
      <c r="C15" s="139"/>
      <c r="D15" s="462"/>
      <c r="E15" s="462"/>
      <c r="F15" s="462"/>
      <c r="G15" s="463"/>
      <c r="H15" s="462"/>
    </row>
    <row r="16" spans="1:8" s="135" customFormat="1" ht="12.75" customHeight="1">
      <c r="A16" s="126" t="s">
        <v>218</v>
      </c>
      <c r="B16" s="144"/>
      <c r="C16" s="144"/>
      <c r="D16" s="465"/>
      <c r="E16" s="465"/>
      <c r="F16" s="465"/>
      <c r="G16" s="465"/>
      <c r="H16" s="466"/>
    </row>
    <row r="17" spans="1:8" s="135" customFormat="1">
      <c r="A17" s="275" t="s">
        <v>147</v>
      </c>
      <c r="B17" s="138" t="s">
        <v>150</v>
      </c>
      <c r="C17" s="140"/>
      <c r="D17" s="463"/>
      <c r="E17" s="462"/>
      <c r="F17" s="462"/>
      <c r="G17" s="463"/>
      <c r="H17" s="462"/>
    </row>
    <row r="18" spans="1:8" s="135" customFormat="1">
      <c r="A18" s="275" t="s">
        <v>148</v>
      </c>
      <c r="B18" s="138" t="s">
        <v>149</v>
      </c>
      <c r="C18" s="140"/>
      <c r="D18" s="463"/>
      <c r="E18" s="462"/>
      <c r="F18" s="462"/>
      <c r="G18" s="463"/>
      <c r="H18" s="462"/>
    </row>
    <row r="19" spans="1:8" s="135" customFormat="1" ht="27" customHeight="1">
      <c r="A19" s="182"/>
      <c r="B19" s="138"/>
      <c r="C19" s="140"/>
      <c r="D19" s="463"/>
      <c r="E19" s="462"/>
      <c r="F19" s="462"/>
      <c r="G19" s="463"/>
      <c r="H19" s="462"/>
    </row>
    <row r="20" spans="1:8" s="135" customFormat="1" ht="11.1" customHeight="1">
      <c r="A20" s="126" t="s">
        <v>88</v>
      </c>
      <c r="B20" s="118"/>
      <c r="C20" s="139"/>
      <c r="D20" s="462"/>
      <c r="E20" s="462"/>
      <c r="F20" s="462"/>
      <c r="G20" s="463"/>
      <c r="H20" s="462"/>
    </row>
    <row r="21" spans="1:8" ht="28.5" customHeight="1">
      <c r="A21" s="570" t="s">
        <v>219</v>
      </c>
      <c r="B21" s="571"/>
      <c r="C21" s="412">
        <f>SUM(C9:C20)</f>
        <v>14289</v>
      </c>
      <c r="D21" s="412">
        <f>SUM(D9:D20)</f>
        <v>14850</v>
      </c>
      <c r="E21" s="412"/>
      <c r="F21" s="412"/>
      <c r="G21" s="413">
        <f>SUM(G9:G20)</f>
        <v>14289</v>
      </c>
      <c r="H21" s="412">
        <f>SUM(H9:H20)</f>
        <v>14850</v>
      </c>
    </row>
    <row r="22" spans="1:8" s="137" customFormat="1" ht="33.75" customHeight="1">
      <c r="A22" s="582" t="s">
        <v>158</v>
      </c>
      <c r="B22" s="582"/>
      <c r="C22" s="582"/>
      <c r="D22" s="582"/>
      <c r="E22" s="582"/>
      <c r="F22" s="582"/>
      <c r="G22" s="582"/>
      <c r="H22" s="582"/>
    </row>
    <row r="24" spans="1:8" ht="11.1" customHeight="1"/>
    <row r="25" spans="1:8" ht="11.1" customHeight="1"/>
    <row r="26" spans="1:8" ht="11.1" customHeight="1"/>
    <row r="27" spans="1:8" ht="11.1" customHeight="1"/>
    <row r="28" spans="1:8" ht="11.1" customHeight="1"/>
    <row r="29" spans="1:8" ht="11.1" customHeight="1"/>
    <row r="30" spans="1:8" ht="11.1" customHeight="1"/>
    <row r="31" spans="1:8" ht="11.1" customHeight="1"/>
    <row r="32" spans="1:8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</sheetData>
  <mergeCells count="7">
    <mergeCell ref="A22:H22"/>
    <mergeCell ref="A7:A8"/>
    <mergeCell ref="B7:B8"/>
    <mergeCell ref="C7:D7"/>
    <mergeCell ref="E7:F7"/>
    <mergeCell ref="G7:H7"/>
    <mergeCell ref="A21:B21"/>
  </mergeCells>
  <pageMargins left="0.55118110236220474" right="0.15748031496062992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44"/>
  <sheetViews>
    <sheetView zoomScaleSheetLayoutView="100" workbookViewId="0">
      <selection activeCell="A24" sqref="A24:F25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322"/>
      <c r="B1" s="323" t="s">
        <v>173</v>
      </c>
      <c r="C1" s="324" t="str">
        <f>Kadar.ode.!C1</f>
        <v>Специјална болница за болести штитасте жлезде и болести метаболизма "Златибор"</v>
      </c>
      <c r="D1" s="325"/>
      <c r="E1" s="325"/>
      <c r="F1" s="326"/>
    </row>
    <row r="2" spans="1:17">
      <c r="A2" s="322"/>
      <c r="B2" s="323" t="s">
        <v>174</v>
      </c>
      <c r="C2" s="324" t="str">
        <f>Kadar.ode.!C2</f>
        <v>07221452</v>
      </c>
      <c r="D2" s="325"/>
      <c r="E2" s="325"/>
      <c r="F2" s="326"/>
    </row>
    <row r="3" spans="1:17">
      <c r="A3" s="322"/>
      <c r="B3" s="323" t="s">
        <v>175</v>
      </c>
      <c r="C3" s="324" t="str">
        <f>Kadar.ode.!C3</f>
        <v>01.01.2019.</v>
      </c>
      <c r="D3" s="325"/>
      <c r="E3" s="325"/>
      <c r="F3" s="326"/>
    </row>
    <row r="4" spans="1:17" ht="14.25">
      <c r="A4" s="322"/>
      <c r="B4" s="323" t="s">
        <v>1836</v>
      </c>
      <c r="C4" s="327" t="s">
        <v>216</v>
      </c>
      <c r="D4" s="328"/>
      <c r="E4" s="328"/>
      <c r="F4" s="329"/>
    </row>
    <row r="5" spans="1:17" ht="14.25">
      <c r="A5" s="322"/>
      <c r="B5" s="323" t="s">
        <v>215</v>
      </c>
      <c r="C5" s="327"/>
      <c r="D5" s="328"/>
      <c r="E5" s="328"/>
      <c r="F5" s="329"/>
    </row>
    <row r="8" spans="1:17">
      <c r="O8" s="2"/>
      <c r="Q8" s="355"/>
    </row>
    <row r="9" spans="1:17" ht="23.25" customHeight="1">
      <c r="A9" s="587" t="s">
        <v>6</v>
      </c>
      <c r="B9" s="585" t="s">
        <v>54</v>
      </c>
      <c r="C9" s="585" t="s">
        <v>172</v>
      </c>
      <c r="D9" s="585" t="s">
        <v>1759</v>
      </c>
      <c r="E9" s="585" t="s">
        <v>1760</v>
      </c>
      <c r="F9" s="585"/>
      <c r="G9" s="585" t="s">
        <v>1761</v>
      </c>
      <c r="H9" s="585"/>
      <c r="I9" s="585" t="s">
        <v>1762</v>
      </c>
      <c r="J9" s="585"/>
      <c r="K9" s="585" t="s">
        <v>1763</v>
      </c>
      <c r="L9" s="585"/>
      <c r="M9" s="585" t="s">
        <v>1764</v>
      </c>
      <c r="N9" s="585"/>
      <c r="O9" s="585" t="s">
        <v>1765</v>
      </c>
      <c r="P9" s="585"/>
      <c r="Q9"/>
    </row>
    <row r="10" spans="1:17" ht="25.5">
      <c r="A10" s="587"/>
      <c r="B10" s="585"/>
      <c r="C10" s="585"/>
      <c r="D10" s="585"/>
      <c r="E10" s="359" t="s">
        <v>1775</v>
      </c>
      <c r="F10" s="359" t="s">
        <v>1776</v>
      </c>
      <c r="G10" s="359" t="s">
        <v>1775</v>
      </c>
      <c r="H10" s="359" t="s">
        <v>1776</v>
      </c>
      <c r="I10" s="359" t="s">
        <v>1775</v>
      </c>
      <c r="J10" s="359" t="s">
        <v>1776</v>
      </c>
      <c r="K10" s="359" t="s">
        <v>1775</v>
      </c>
      <c r="L10" s="359" t="s">
        <v>1776</v>
      </c>
      <c r="M10" s="359" t="s">
        <v>1775</v>
      </c>
      <c r="N10" s="359" t="s">
        <v>1776</v>
      </c>
      <c r="O10" s="359" t="s">
        <v>1775</v>
      </c>
      <c r="P10" s="359" t="s">
        <v>1776</v>
      </c>
      <c r="Q10"/>
    </row>
    <row r="11" spans="1:17">
      <c r="A11" s="363">
        <v>1</v>
      </c>
      <c r="B11" s="360" t="s">
        <v>1756</v>
      </c>
      <c r="C11" s="363"/>
      <c r="D11" s="361"/>
      <c r="E11" s="361"/>
      <c r="F11" s="361"/>
      <c r="G11" s="361"/>
      <c r="H11" s="361"/>
      <c r="I11" s="362"/>
      <c r="J11" s="362"/>
      <c r="K11" s="362"/>
      <c r="L11" s="362"/>
      <c r="M11" s="362"/>
      <c r="N11" s="362"/>
      <c r="O11" s="362"/>
      <c r="P11" s="362"/>
      <c r="Q11"/>
    </row>
    <row r="12" spans="1:17">
      <c r="A12" s="363">
        <v>2</v>
      </c>
      <c r="B12" s="360" t="s">
        <v>1757</v>
      </c>
      <c r="C12" s="363"/>
      <c r="D12" s="361"/>
      <c r="E12" s="361"/>
      <c r="F12" s="361"/>
      <c r="G12" s="361"/>
      <c r="H12" s="361"/>
      <c r="I12" s="362"/>
      <c r="J12" s="362"/>
      <c r="K12" s="362"/>
      <c r="L12" s="362"/>
      <c r="M12" s="362"/>
      <c r="N12" s="362"/>
      <c r="O12" s="362"/>
      <c r="P12" s="362"/>
      <c r="Q12"/>
    </row>
    <row r="13" spans="1:17">
      <c r="A13" s="364">
        <v>3</v>
      </c>
      <c r="B13" s="360" t="s">
        <v>1758</v>
      </c>
      <c r="C13" s="363"/>
      <c r="D13" s="361"/>
      <c r="E13" s="361"/>
      <c r="F13" s="361"/>
      <c r="G13" s="361"/>
      <c r="H13" s="361"/>
      <c r="I13" s="362"/>
      <c r="J13" s="362"/>
      <c r="K13" s="362"/>
      <c r="L13" s="362"/>
      <c r="M13" s="362"/>
      <c r="N13" s="362"/>
      <c r="O13" s="362"/>
      <c r="P13" s="362"/>
      <c r="Q13"/>
    </row>
    <row r="14" spans="1:17">
      <c r="A14" s="363">
        <v>4</v>
      </c>
      <c r="B14" s="360"/>
      <c r="C14" s="363"/>
      <c r="D14" s="361"/>
      <c r="E14" s="361"/>
      <c r="F14" s="361"/>
      <c r="G14" s="361"/>
      <c r="H14" s="361"/>
      <c r="I14" s="362"/>
      <c r="J14" s="362"/>
      <c r="K14" s="362"/>
      <c r="L14" s="362"/>
      <c r="M14" s="362"/>
      <c r="N14" s="362"/>
      <c r="O14" s="362"/>
      <c r="P14" s="362"/>
      <c r="Q14"/>
    </row>
    <row r="15" spans="1:17">
      <c r="A15" s="363">
        <v>5</v>
      </c>
      <c r="B15" s="360"/>
      <c r="C15" s="363"/>
      <c r="D15" s="361"/>
      <c r="E15" s="361"/>
      <c r="F15" s="361"/>
      <c r="G15" s="361"/>
      <c r="H15" s="361"/>
      <c r="I15" s="362"/>
      <c r="J15" s="362"/>
      <c r="K15" s="362"/>
      <c r="L15" s="362"/>
      <c r="M15" s="362"/>
      <c r="N15" s="362"/>
      <c r="O15" s="362"/>
      <c r="P15" s="362"/>
      <c r="Q15"/>
    </row>
    <row r="16" spans="1:17">
      <c r="A16" s="363">
        <v>6</v>
      </c>
      <c r="B16" s="360"/>
      <c r="C16" s="363"/>
      <c r="D16" s="361"/>
      <c r="E16" s="361"/>
      <c r="F16" s="361"/>
      <c r="G16" s="361"/>
      <c r="H16" s="361"/>
      <c r="I16" s="362"/>
      <c r="J16" s="362"/>
      <c r="K16" s="362"/>
      <c r="L16" s="362"/>
      <c r="M16" s="362"/>
      <c r="N16" s="362"/>
      <c r="O16" s="362"/>
      <c r="P16" s="362"/>
      <c r="Q16"/>
    </row>
    <row r="17" spans="1:17">
      <c r="A17" s="363">
        <v>7</v>
      </c>
      <c r="B17" s="360"/>
      <c r="C17" s="365"/>
      <c r="D17" s="361"/>
      <c r="E17" s="361"/>
      <c r="F17" s="361"/>
      <c r="G17" s="361"/>
      <c r="H17" s="361"/>
      <c r="I17" s="362"/>
      <c r="J17" s="362"/>
      <c r="K17" s="362"/>
      <c r="L17" s="362"/>
      <c r="M17" s="362"/>
      <c r="N17" s="362"/>
      <c r="O17" s="362"/>
      <c r="P17" s="362"/>
      <c r="Q17"/>
    </row>
    <row r="18" spans="1:17">
      <c r="A18" s="363">
        <v>8</v>
      </c>
      <c r="B18" s="360"/>
      <c r="C18" s="365"/>
      <c r="D18" s="361"/>
      <c r="E18" s="361"/>
      <c r="F18" s="361"/>
      <c r="G18" s="361"/>
      <c r="H18" s="361"/>
      <c r="I18" s="362"/>
      <c r="J18" s="362"/>
      <c r="K18" s="362"/>
      <c r="L18" s="362"/>
      <c r="M18" s="362"/>
      <c r="N18" s="362"/>
      <c r="O18" s="362"/>
      <c r="P18" s="362"/>
      <c r="Q18"/>
    </row>
    <row r="19" spans="1:17">
      <c r="A19" s="363">
        <v>9</v>
      </c>
      <c r="B19" s="360"/>
      <c r="C19" s="365"/>
      <c r="D19" s="361"/>
      <c r="E19" s="361"/>
      <c r="F19" s="361"/>
      <c r="G19" s="361"/>
      <c r="H19" s="361"/>
      <c r="I19" s="362"/>
      <c r="J19" s="362"/>
      <c r="K19" s="362"/>
      <c r="L19" s="362"/>
      <c r="M19" s="362"/>
      <c r="N19" s="362"/>
      <c r="O19" s="362"/>
      <c r="P19" s="362"/>
      <c r="Q19"/>
    </row>
    <row r="20" spans="1:17">
      <c r="A20" s="363">
        <v>10</v>
      </c>
      <c r="B20" s="360"/>
      <c r="C20" s="360"/>
      <c r="D20" s="366"/>
      <c r="E20" s="366"/>
      <c r="F20" s="366"/>
      <c r="G20" s="366"/>
      <c r="H20" s="366"/>
      <c r="I20" s="367"/>
      <c r="J20" s="367"/>
      <c r="K20" s="367"/>
      <c r="L20" s="367"/>
      <c r="M20" s="367"/>
      <c r="N20" s="367"/>
      <c r="O20" s="367"/>
      <c r="P20" s="367"/>
      <c r="Q20"/>
    </row>
    <row r="21" spans="1:17">
      <c r="A21" s="360" t="s">
        <v>2</v>
      </c>
      <c r="B21" s="360"/>
      <c r="C21" s="363">
        <f>SUM(C11:C20)</f>
        <v>0</v>
      </c>
      <c r="D21" s="363">
        <f t="shared" ref="D21:P21" si="0">SUM(D11:D20)</f>
        <v>0</v>
      </c>
      <c r="E21" s="363">
        <f t="shared" si="0"/>
        <v>0</v>
      </c>
      <c r="F21" s="363">
        <f t="shared" si="0"/>
        <v>0</v>
      </c>
      <c r="G21" s="363">
        <f t="shared" si="0"/>
        <v>0</v>
      </c>
      <c r="H21" s="363">
        <f t="shared" si="0"/>
        <v>0</v>
      </c>
      <c r="I21" s="363">
        <f t="shared" si="0"/>
        <v>0</v>
      </c>
      <c r="J21" s="363">
        <f t="shared" si="0"/>
        <v>0</v>
      </c>
      <c r="K21" s="363">
        <f t="shared" si="0"/>
        <v>0</v>
      </c>
      <c r="L21" s="363">
        <f t="shared" si="0"/>
        <v>0</v>
      </c>
      <c r="M21" s="363">
        <f t="shared" si="0"/>
        <v>0</v>
      </c>
      <c r="N21" s="363">
        <f t="shared" si="0"/>
        <v>0</v>
      </c>
      <c r="O21" s="363">
        <f t="shared" si="0"/>
        <v>0</v>
      </c>
      <c r="P21" s="363">
        <f t="shared" si="0"/>
        <v>0</v>
      </c>
      <c r="Q21"/>
    </row>
    <row r="22" spans="1:17">
      <c r="A22" s="3"/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/>
    </row>
    <row r="23" spans="1:17" s="358" customFormat="1">
      <c r="A23" s="1"/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1"/>
      <c r="N23" s="1"/>
      <c r="O23" s="1"/>
      <c r="P23" s="1"/>
      <c r="Q23" s="1"/>
    </row>
    <row r="24" spans="1:17">
      <c r="A24" s="586"/>
      <c r="B24" s="586"/>
      <c r="C24" s="586"/>
      <c r="D24" s="586"/>
      <c r="E24" s="586"/>
      <c r="F24" s="586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</row>
    <row r="25" spans="1:17">
      <c r="A25" s="586"/>
      <c r="B25" s="586"/>
      <c r="C25" s="586"/>
      <c r="D25" s="586"/>
      <c r="E25" s="586"/>
      <c r="F25" s="586"/>
    </row>
    <row r="32" spans="1:17">
      <c r="I32" s="369"/>
    </row>
    <row r="44" spans="14:14">
      <c r="N44" s="369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734"/>
  <sheetViews>
    <sheetView zoomScaleSheetLayoutView="100" workbookViewId="0">
      <selection activeCell="G14" sqref="G14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322"/>
      <c r="B1" s="323" t="s">
        <v>173</v>
      </c>
      <c r="C1" s="324" t="str">
        <f>Kadar.ode.!C1</f>
        <v>Специјална болница за болести штитасте жлезде и болести метаболизма "Златибор"</v>
      </c>
      <c r="D1" s="325"/>
      <c r="E1" s="325"/>
      <c r="F1" s="326"/>
      <c r="G1" s="102"/>
    </row>
    <row r="2" spans="1:7">
      <c r="A2" s="322"/>
      <c r="B2" s="323" t="s">
        <v>174</v>
      </c>
      <c r="C2" s="324" t="str">
        <f>Kadar.ode.!C2</f>
        <v>07221452</v>
      </c>
      <c r="D2" s="325"/>
      <c r="E2" s="325"/>
      <c r="F2" s="326"/>
      <c r="G2" s="102"/>
    </row>
    <row r="3" spans="1:7">
      <c r="A3" s="322"/>
      <c r="B3" s="323" t="s">
        <v>175</v>
      </c>
      <c r="C3" s="324" t="str">
        <f>Kadar.ode.!C3</f>
        <v>01.01.2019.</v>
      </c>
      <c r="D3" s="325"/>
      <c r="E3" s="325"/>
      <c r="F3" s="326"/>
      <c r="G3" s="102"/>
    </row>
    <row r="4" spans="1:7" ht="14.25">
      <c r="A4" s="322"/>
      <c r="B4" s="323" t="s">
        <v>1837</v>
      </c>
      <c r="C4" s="327" t="s">
        <v>1753</v>
      </c>
      <c r="D4" s="328"/>
      <c r="E4" s="328"/>
      <c r="F4" s="329"/>
      <c r="G4" s="102"/>
    </row>
    <row r="5" spans="1:7" ht="14.25">
      <c r="A5" s="322"/>
      <c r="B5" s="323" t="s">
        <v>215</v>
      </c>
      <c r="C5" s="327"/>
      <c r="D5" s="328"/>
      <c r="E5" s="328"/>
      <c r="F5" s="329"/>
      <c r="G5" s="102"/>
    </row>
    <row r="6" spans="1:7" ht="15.75">
      <c r="A6" s="176"/>
      <c r="B6" s="176"/>
      <c r="C6" s="176"/>
      <c r="D6" s="176"/>
      <c r="E6" s="176"/>
      <c r="F6" s="99"/>
      <c r="G6" s="99"/>
    </row>
    <row r="7" spans="1:7" ht="25.5">
      <c r="A7" s="319" t="s">
        <v>329</v>
      </c>
      <c r="B7" s="321" t="s">
        <v>330</v>
      </c>
      <c r="C7" s="320" t="s">
        <v>1775</v>
      </c>
      <c r="D7" s="320" t="s">
        <v>1776</v>
      </c>
      <c r="E7" s="330"/>
      <c r="F7" s="331"/>
      <c r="G7" s="54"/>
    </row>
    <row r="8" spans="1:7" ht="18.75">
      <c r="A8" s="319"/>
      <c r="B8" s="332" t="s">
        <v>331</v>
      </c>
      <c r="C8" s="333">
        <f>SUM(C9:C734)</f>
        <v>0</v>
      </c>
      <c r="D8" s="333">
        <f>SUM(D9:D734)</f>
        <v>0</v>
      </c>
      <c r="E8" s="330"/>
      <c r="F8" s="331"/>
      <c r="G8" s="54"/>
    </row>
    <row r="9" spans="1:7" ht="18.75">
      <c r="A9" s="334">
        <v>0</v>
      </c>
      <c r="B9" s="332" t="s">
        <v>1768</v>
      </c>
      <c r="C9" s="333"/>
      <c r="D9" s="333"/>
    </row>
    <row r="10" spans="1:7">
      <c r="A10" s="335" t="s">
        <v>332</v>
      </c>
      <c r="B10" s="336" t="s">
        <v>333</v>
      </c>
      <c r="C10" s="293"/>
      <c r="D10" s="293"/>
    </row>
    <row r="11" spans="1:7">
      <c r="A11" s="335" t="s">
        <v>334</v>
      </c>
      <c r="B11" s="336" t="s">
        <v>335</v>
      </c>
      <c r="C11" s="293"/>
      <c r="D11" s="293"/>
    </row>
    <row r="12" spans="1:7">
      <c r="A12" s="335" t="s">
        <v>336</v>
      </c>
      <c r="B12" s="336" t="s">
        <v>337</v>
      </c>
      <c r="C12" s="293"/>
      <c r="D12" s="293"/>
    </row>
    <row r="13" spans="1:7">
      <c r="A13" s="335" t="s">
        <v>338</v>
      </c>
      <c r="B13" s="336" t="s">
        <v>339</v>
      </c>
      <c r="C13" s="293"/>
      <c r="D13" s="293"/>
    </row>
    <row r="14" spans="1:7" ht="25.5">
      <c r="A14" s="335" t="s">
        <v>340</v>
      </c>
      <c r="B14" s="336" t="s">
        <v>341</v>
      </c>
      <c r="C14" s="293"/>
      <c r="D14" s="293"/>
    </row>
    <row r="15" spans="1:7">
      <c r="A15" s="335" t="s">
        <v>342</v>
      </c>
      <c r="B15" s="336" t="s">
        <v>343</v>
      </c>
      <c r="C15" s="293"/>
      <c r="D15" s="293"/>
    </row>
    <row r="16" spans="1:7">
      <c r="A16" s="335" t="s">
        <v>344</v>
      </c>
      <c r="B16" s="336" t="s">
        <v>345</v>
      </c>
      <c r="C16" s="293"/>
      <c r="D16" s="293"/>
    </row>
    <row r="17" spans="1:4">
      <c r="A17" s="335" t="s">
        <v>346</v>
      </c>
      <c r="B17" s="337" t="s">
        <v>347</v>
      </c>
      <c r="C17" s="293"/>
      <c r="D17" s="293"/>
    </row>
    <row r="18" spans="1:4">
      <c r="A18" s="335" t="s">
        <v>348</v>
      </c>
      <c r="B18" s="337" t="s">
        <v>349</v>
      </c>
      <c r="C18" s="293"/>
      <c r="D18" s="293"/>
    </row>
    <row r="19" spans="1:4">
      <c r="A19" s="335" t="s">
        <v>350</v>
      </c>
      <c r="B19" s="337" t="s">
        <v>351</v>
      </c>
      <c r="C19" s="293"/>
      <c r="D19" s="293"/>
    </row>
    <row r="20" spans="1:4">
      <c r="A20" s="335" t="s">
        <v>352</v>
      </c>
      <c r="B20" s="337" t="s">
        <v>353</v>
      </c>
      <c r="C20" s="293"/>
      <c r="D20" s="293"/>
    </row>
    <row r="21" spans="1:4">
      <c r="A21" s="335" t="s">
        <v>354</v>
      </c>
      <c r="B21" s="337" t="s">
        <v>355</v>
      </c>
      <c r="C21" s="293"/>
      <c r="D21" s="293"/>
    </row>
    <row r="22" spans="1:4">
      <c r="A22" s="335" t="s">
        <v>356</v>
      </c>
      <c r="B22" s="337" t="s">
        <v>357</v>
      </c>
      <c r="C22" s="293"/>
      <c r="D22" s="293"/>
    </row>
    <row r="23" spans="1:4">
      <c r="A23" s="335" t="s">
        <v>358</v>
      </c>
      <c r="B23" s="337" t="s">
        <v>359</v>
      </c>
      <c r="C23" s="293"/>
      <c r="D23" s="293"/>
    </row>
    <row r="24" spans="1:4">
      <c r="A24" s="335" t="s">
        <v>360</v>
      </c>
      <c r="B24" s="337" t="s">
        <v>361</v>
      </c>
      <c r="C24" s="293"/>
      <c r="D24" s="293"/>
    </row>
    <row r="25" spans="1:4">
      <c r="A25" s="335" t="s">
        <v>362</v>
      </c>
      <c r="B25" s="337" t="s">
        <v>363</v>
      </c>
      <c r="C25" s="293"/>
      <c r="D25" s="293"/>
    </row>
    <row r="26" spans="1:4">
      <c r="A26" s="335" t="s">
        <v>364</v>
      </c>
      <c r="B26" s="337" t="s">
        <v>365</v>
      </c>
      <c r="C26" s="293"/>
      <c r="D26" s="293"/>
    </row>
    <row r="27" spans="1:4" ht="18.75">
      <c r="A27" s="334">
        <v>1</v>
      </c>
      <c r="B27" s="338" t="s">
        <v>366</v>
      </c>
      <c r="C27" s="333"/>
      <c r="D27" s="333"/>
    </row>
    <row r="28" spans="1:4">
      <c r="A28" s="335" t="s">
        <v>367</v>
      </c>
      <c r="B28" s="337" t="s">
        <v>368</v>
      </c>
      <c r="C28" s="293"/>
      <c r="D28" s="293"/>
    </row>
    <row r="29" spans="1:4">
      <c r="A29" s="335" t="s">
        <v>369</v>
      </c>
      <c r="B29" s="337" t="s">
        <v>370</v>
      </c>
      <c r="C29" s="293"/>
      <c r="D29" s="293"/>
    </row>
    <row r="30" spans="1:4">
      <c r="A30" s="335" t="s">
        <v>371</v>
      </c>
      <c r="B30" s="336" t="s">
        <v>372</v>
      </c>
      <c r="C30" s="293"/>
      <c r="D30" s="293"/>
    </row>
    <row r="31" spans="1:4">
      <c r="A31" s="335" t="s">
        <v>373</v>
      </c>
      <c r="B31" s="336" t="s">
        <v>374</v>
      </c>
      <c r="C31" s="293"/>
      <c r="D31" s="293"/>
    </row>
    <row r="32" spans="1:4">
      <c r="A32" s="335" t="s">
        <v>375</v>
      </c>
      <c r="B32" s="336" t="s">
        <v>376</v>
      </c>
      <c r="C32" s="293"/>
      <c r="D32" s="293"/>
    </row>
    <row r="33" spans="1:4">
      <c r="A33" s="335" t="s">
        <v>377</v>
      </c>
      <c r="B33" s="336" t="s">
        <v>378</v>
      </c>
      <c r="C33" s="293"/>
      <c r="D33" s="293"/>
    </row>
    <row r="34" spans="1:4">
      <c r="A34" s="335" t="s">
        <v>379</v>
      </c>
      <c r="B34" s="336" t="s">
        <v>380</v>
      </c>
      <c r="C34" s="293"/>
      <c r="D34" s="293"/>
    </row>
    <row r="35" spans="1:4">
      <c r="A35" s="335" t="s">
        <v>381</v>
      </c>
      <c r="B35" s="336" t="s">
        <v>382</v>
      </c>
      <c r="C35" s="293"/>
      <c r="D35" s="293"/>
    </row>
    <row r="36" spans="1:4">
      <c r="A36" s="335" t="s">
        <v>383</v>
      </c>
      <c r="B36" s="336" t="s">
        <v>384</v>
      </c>
      <c r="C36" s="293"/>
      <c r="D36" s="293"/>
    </row>
    <row r="37" spans="1:4">
      <c r="A37" s="335" t="s">
        <v>385</v>
      </c>
      <c r="B37" s="336" t="s">
        <v>386</v>
      </c>
      <c r="C37" s="293"/>
      <c r="D37" s="293"/>
    </row>
    <row r="38" spans="1:4" ht="25.5">
      <c r="A38" s="335" t="s">
        <v>387</v>
      </c>
      <c r="B38" s="339" t="s">
        <v>388</v>
      </c>
      <c r="C38" s="293"/>
      <c r="D38" s="293"/>
    </row>
    <row r="39" spans="1:4" ht="25.5">
      <c r="A39" s="335" t="s">
        <v>389</v>
      </c>
      <c r="B39" s="339" t="s">
        <v>390</v>
      </c>
      <c r="C39" s="293"/>
      <c r="D39" s="293"/>
    </row>
    <row r="40" spans="1:4" ht="25.5">
      <c r="A40" s="335" t="s">
        <v>391</v>
      </c>
      <c r="B40" s="339" t="s">
        <v>392</v>
      </c>
      <c r="C40" s="293"/>
      <c r="D40" s="293"/>
    </row>
    <row r="41" spans="1:4" ht="25.5">
      <c r="A41" s="335" t="s">
        <v>393</v>
      </c>
      <c r="B41" s="339" t="s">
        <v>394</v>
      </c>
      <c r="C41" s="293"/>
      <c r="D41" s="293"/>
    </row>
    <row r="42" spans="1:4">
      <c r="A42" s="335" t="s">
        <v>395</v>
      </c>
      <c r="B42" s="336" t="s">
        <v>396</v>
      </c>
      <c r="C42" s="293"/>
      <c r="D42" s="293"/>
    </row>
    <row r="43" spans="1:4">
      <c r="A43" s="335" t="s">
        <v>397</v>
      </c>
      <c r="B43" s="337" t="s">
        <v>398</v>
      </c>
      <c r="C43" s="293"/>
      <c r="D43" s="293"/>
    </row>
    <row r="44" spans="1:4">
      <c r="A44" s="335" t="s">
        <v>399</v>
      </c>
      <c r="B44" s="337" t="s">
        <v>400</v>
      </c>
      <c r="C44" s="293"/>
      <c r="D44" s="293"/>
    </row>
    <row r="45" spans="1:4">
      <c r="A45" s="335" t="s">
        <v>401</v>
      </c>
      <c r="B45" s="337" t="s">
        <v>402</v>
      </c>
      <c r="C45" s="293"/>
      <c r="D45" s="293"/>
    </row>
    <row r="46" spans="1:4">
      <c r="A46" s="335" t="s">
        <v>403</v>
      </c>
      <c r="B46" s="336" t="s">
        <v>404</v>
      </c>
      <c r="C46" s="293"/>
      <c r="D46" s="293"/>
    </row>
    <row r="47" spans="1:4">
      <c r="A47" s="335" t="s">
        <v>405</v>
      </c>
      <c r="B47" s="336" t="s">
        <v>406</v>
      </c>
      <c r="C47" s="293"/>
      <c r="D47" s="293"/>
    </row>
    <row r="48" spans="1:4">
      <c r="A48" s="335" t="s">
        <v>407</v>
      </c>
      <c r="B48" s="339" t="s">
        <v>408</v>
      </c>
      <c r="C48" s="293"/>
      <c r="D48" s="293"/>
    </row>
    <row r="49" spans="1:4">
      <c r="A49" s="335" t="s">
        <v>409</v>
      </c>
      <c r="B49" s="339" t="s">
        <v>410</v>
      </c>
      <c r="C49" s="293"/>
      <c r="D49" s="293"/>
    </row>
    <row r="50" spans="1:4">
      <c r="A50" s="335" t="s">
        <v>411</v>
      </c>
      <c r="B50" s="336" t="s">
        <v>412</v>
      </c>
      <c r="C50" s="293"/>
      <c r="D50" s="293"/>
    </row>
    <row r="51" spans="1:4">
      <c r="A51" s="335" t="s">
        <v>413</v>
      </c>
      <c r="B51" s="336" t="s">
        <v>414</v>
      </c>
      <c r="C51" s="293"/>
      <c r="D51" s="293"/>
    </row>
    <row r="52" spans="1:4">
      <c r="A52" s="335" t="s">
        <v>415</v>
      </c>
      <c r="B52" s="336" t="s">
        <v>416</v>
      </c>
      <c r="C52" s="293"/>
      <c r="D52" s="293"/>
    </row>
    <row r="53" spans="1:4">
      <c r="A53" s="335" t="s">
        <v>417</v>
      </c>
      <c r="B53" s="336" t="s">
        <v>418</v>
      </c>
      <c r="C53" s="293"/>
      <c r="D53" s="293"/>
    </row>
    <row r="54" spans="1:4">
      <c r="A54" s="335" t="s">
        <v>419</v>
      </c>
      <c r="B54" s="336" t="s">
        <v>420</v>
      </c>
      <c r="C54" s="293"/>
      <c r="D54" s="293"/>
    </row>
    <row r="55" spans="1:4">
      <c r="A55" s="335" t="s">
        <v>421</v>
      </c>
      <c r="B55" s="336" t="s">
        <v>422</v>
      </c>
      <c r="C55" s="293"/>
      <c r="D55" s="293"/>
    </row>
    <row r="56" spans="1:4">
      <c r="A56" s="335" t="s">
        <v>423</v>
      </c>
      <c r="B56" s="336" t="s">
        <v>424</v>
      </c>
      <c r="C56" s="293"/>
      <c r="D56" s="293"/>
    </row>
    <row r="57" spans="1:4">
      <c r="A57" s="335" t="s">
        <v>425</v>
      </c>
      <c r="B57" s="339" t="s">
        <v>426</v>
      </c>
      <c r="C57" s="293"/>
      <c r="D57" s="293"/>
    </row>
    <row r="58" spans="1:4" ht="25.5">
      <c r="A58" s="335" t="s">
        <v>427</v>
      </c>
      <c r="B58" s="339" t="s">
        <v>428</v>
      </c>
      <c r="C58" s="293"/>
      <c r="D58" s="293"/>
    </row>
    <row r="59" spans="1:4" ht="25.5">
      <c r="A59" s="335" t="s">
        <v>429</v>
      </c>
      <c r="B59" s="339" t="s">
        <v>430</v>
      </c>
      <c r="C59" s="293"/>
      <c r="D59" s="293"/>
    </row>
    <row r="60" spans="1:4">
      <c r="A60" s="335" t="s">
        <v>431</v>
      </c>
      <c r="B60" s="336" t="s">
        <v>432</v>
      </c>
      <c r="C60" s="293"/>
      <c r="D60" s="293"/>
    </row>
    <row r="61" spans="1:4">
      <c r="A61" s="335" t="s">
        <v>433</v>
      </c>
      <c r="B61" s="336" t="s">
        <v>434</v>
      </c>
      <c r="C61" s="293"/>
      <c r="D61" s="293"/>
    </row>
    <row r="62" spans="1:4">
      <c r="A62" s="335" t="s">
        <v>435</v>
      </c>
      <c r="B62" s="336" t="s">
        <v>436</v>
      </c>
      <c r="C62" s="293"/>
      <c r="D62" s="293"/>
    </row>
    <row r="63" spans="1:4">
      <c r="A63" s="335" t="s">
        <v>437</v>
      </c>
      <c r="B63" s="336" t="s">
        <v>438</v>
      </c>
      <c r="C63" s="293"/>
      <c r="D63" s="293"/>
    </row>
    <row r="64" spans="1:4">
      <c r="A64" s="340" t="s">
        <v>439</v>
      </c>
      <c r="B64" s="336" t="s">
        <v>440</v>
      </c>
      <c r="C64" s="293"/>
      <c r="D64" s="293"/>
    </row>
    <row r="65" spans="1:4">
      <c r="A65" s="335" t="s">
        <v>441</v>
      </c>
      <c r="B65" s="336" t="s">
        <v>442</v>
      </c>
      <c r="C65" s="293"/>
      <c r="D65" s="293"/>
    </row>
    <row r="66" spans="1:4">
      <c r="A66" s="335" t="s">
        <v>443</v>
      </c>
      <c r="B66" s="336" t="s">
        <v>444</v>
      </c>
      <c r="C66" s="293"/>
      <c r="D66" s="293"/>
    </row>
    <row r="67" spans="1:4">
      <c r="A67" s="335" t="s">
        <v>445</v>
      </c>
      <c r="B67" s="336" t="s">
        <v>446</v>
      </c>
      <c r="C67" s="293"/>
      <c r="D67" s="293"/>
    </row>
    <row r="68" spans="1:4">
      <c r="A68" s="335" t="s">
        <v>447</v>
      </c>
      <c r="B68" s="336" t="s">
        <v>448</v>
      </c>
      <c r="C68" s="293"/>
      <c r="D68" s="293"/>
    </row>
    <row r="69" spans="1:4">
      <c r="A69" s="335" t="s">
        <v>449</v>
      </c>
      <c r="B69" s="336" t="s">
        <v>448</v>
      </c>
      <c r="C69" s="293"/>
      <c r="D69" s="293"/>
    </row>
    <row r="70" spans="1:4">
      <c r="A70" s="335" t="s">
        <v>450</v>
      </c>
      <c r="B70" s="336" t="s">
        <v>451</v>
      </c>
      <c r="C70" s="293"/>
      <c r="D70" s="293"/>
    </row>
    <row r="71" spans="1:4">
      <c r="A71" s="335" t="s">
        <v>452</v>
      </c>
      <c r="B71" s="336" t="s">
        <v>453</v>
      </c>
      <c r="C71" s="293"/>
      <c r="D71" s="293"/>
    </row>
    <row r="72" spans="1:4">
      <c r="A72" s="335" t="s">
        <v>454</v>
      </c>
      <c r="B72" s="336" t="s">
        <v>455</v>
      </c>
      <c r="C72" s="293"/>
      <c r="D72" s="293"/>
    </row>
    <row r="73" spans="1:4">
      <c r="A73" s="335" t="s">
        <v>456</v>
      </c>
      <c r="B73" s="336" t="s">
        <v>457</v>
      </c>
      <c r="C73" s="293"/>
      <c r="D73" s="293"/>
    </row>
    <row r="74" spans="1:4">
      <c r="A74" s="335" t="s">
        <v>458</v>
      </c>
      <c r="B74" s="336" t="s">
        <v>459</v>
      </c>
      <c r="C74" s="293"/>
      <c r="D74" s="293"/>
    </row>
    <row r="75" spans="1:4">
      <c r="A75" s="335" t="s">
        <v>460</v>
      </c>
      <c r="B75" s="336" t="s">
        <v>461</v>
      </c>
      <c r="C75" s="293"/>
      <c r="D75" s="293"/>
    </row>
    <row r="76" spans="1:4">
      <c r="A76" s="335" t="s">
        <v>462</v>
      </c>
      <c r="B76" s="336" t="s">
        <v>463</v>
      </c>
      <c r="C76" s="293"/>
      <c r="D76" s="293"/>
    </row>
    <row r="77" spans="1:4">
      <c r="A77" s="335" t="s">
        <v>464</v>
      </c>
      <c r="B77" s="336" t="s">
        <v>465</v>
      </c>
      <c r="C77" s="293"/>
      <c r="D77" s="293"/>
    </row>
    <row r="78" spans="1:4">
      <c r="A78" s="335" t="s">
        <v>466</v>
      </c>
      <c r="B78" s="336" t="s">
        <v>467</v>
      </c>
      <c r="C78" s="293"/>
      <c r="D78" s="293"/>
    </row>
    <row r="79" spans="1:4">
      <c r="A79" s="335" t="s">
        <v>468</v>
      </c>
      <c r="B79" s="336" t="s">
        <v>469</v>
      </c>
      <c r="C79" s="293"/>
      <c r="D79" s="293"/>
    </row>
    <row r="80" spans="1:4">
      <c r="A80" s="335" t="s">
        <v>470</v>
      </c>
      <c r="B80" s="336" t="s">
        <v>471</v>
      </c>
      <c r="C80" s="293"/>
      <c r="D80" s="293"/>
    </row>
    <row r="81" spans="1:4">
      <c r="A81" s="335" t="s">
        <v>472</v>
      </c>
      <c r="B81" s="336" t="s">
        <v>473</v>
      </c>
      <c r="C81" s="293"/>
      <c r="D81" s="293"/>
    </row>
    <row r="82" spans="1:4">
      <c r="A82" s="335" t="s">
        <v>474</v>
      </c>
      <c r="B82" s="336" t="s">
        <v>475</v>
      </c>
      <c r="C82" s="293"/>
      <c r="D82" s="293"/>
    </row>
    <row r="83" spans="1:4">
      <c r="A83" s="335" t="s">
        <v>476</v>
      </c>
      <c r="B83" s="336" t="s">
        <v>477</v>
      </c>
      <c r="C83" s="293"/>
      <c r="D83" s="293"/>
    </row>
    <row r="84" spans="1:4">
      <c r="A84" s="335" t="s">
        <v>478</v>
      </c>
      <c r="B84" s="336" t="s">
        <v>479</v>
      </c>
      <c r="C84" s="293"/>
      <c r="D84" s="293"/>
    </row>
    <row r="85" spans="1:4">
      <c r="A85" s="335" t="s">
        <v>480</v>
      </c>
      <c r="B85" s="336" t="s">
        <v>481</v>
      </c>
      <c r="C85" s="293"/>
      <c r="D85" s="293"/>
    </row>
    <row r="86" spans="1:4" ht="25.5">
      <c r="A86" s="335" t="s">
        <v>482</v>
      </c>
      <c r="B86" s="336" t="s">
        <v>483</v>
      </c>
      <c r="C86" s="293"/>
      <c r="D86" s="293"/>
    </row>
    <row r="87" spans="1:4" ht="25.5">
      <c r="A87" s="335" t="s">
        <v>484</v>
      </c>
      <c r="B87" s="336" t="s">
        <v>485</v>
      </c>
      <c r="C87" s="293"/>
      <c r="D87" s="293"/>
    </row>
    <row r="88" spans="1:4" ht="25.5">
      <c r="A88" s="335" t="s">
        <v>486</v>
      </c>
      <c r="B88" s="336" t="s">
        <v>487</v>
      </c>
      <c r="C88" s="293"/>
      <c r="D88" s="293"/>
    </row>
    <row r="89" spans="1:4" ht="18.75">
      <c r="A89" s="334">
        <v>2</v>
      </c>
      <c r="B89" s="341" t="s">
        <v>488</v>
      </c>
      <c r="C89" s="333"/>
      <c r="D89" s="333"/>
    </row>
    <row r="90" spans="1:4">
      <c r="A90" s="335" t="s">
        <v>489</v>
      </c>
      <c r="B90" s="336" t="s">
        <v>490</v>
      </c>
      <c r="C90" s="293"/>
      <c r="D90" s="293"/>
    </row>
    <row r="91" spans="1:4">
      <c r="A91" s="335" t="s">
        <v>491</v>
      </c>
      <c r="B91" s="336" t="s">
        <v>492</v>
      </c>
      <c r="C91" s="293"/>
      <c r="D91" s="293"/>
    </row>
    <row r="92" spans="1:4">
      <c r="A92" s="335" t="s">
        <v>493</v>
      </c>
      <c r="B92" s="336" t="s">
        <v>494</v>
      </c>
      <c r="C92" s="293"/>
      <c r="D92" s="293"/>
    </row>
    <row r="93" spans="1:4">
      <c r="A93" s="335" t="s">
        <v>495</v>
      </c>
      <c r="B93" s="339" t="s">
        <v>496</v>
      </c>
      <c r="C93" s="293"/>
      <c r="D93" s="293"/>
    </row>
    <row r="94" spans="1:4">
      <c r="A94" s="335" t="s">
        <v>497</v>
      </c>
      <c r="B94" s="339" t="s">
        <v>498</v>
      </c>
      <c r="C94" s="293"/>
      <c r="D94" s="293"/>
    </row>
    <row r="95" spans="1:4">
      <c r="A95" s="335" t="s">
        <v>499</v>
      </c>
      <c r="B95" s="339" t="s">
        <v>500</v>
      </c>
      <c r="C95" s="293"/>
      <c r="D95" s="293"/>
    </row>
    <row r="96" spans="1:4">
      <c r="A96" s="335" t="s">
        <v>501</v>
      </c>
      <c r="B96" s="339" t="s">
        <v>502</v>
      </c>
      <c r="C96" s="293"/>
      <c r="D96" s="293"/>
    </row>
    <row r="97" spans="1:4">
      <c r="A97" s="335" t="s">
        <v>503</v>
      </c>
      <c r="B97" s="339" t="s">
        <v>504</v>
      </c>
      <c r="C97" s="293"/>
      <c r="D97" s="293"/>
    </row>
    <row r="98" spans="1:4">
      <c r="A98" s="335" t="s">
        <v>505</v>
      </c>
      <c r="B98" s="339" t="s">
        <v>506</v>
      </c>
      <c r="C98" s="293"/>
      <c r="D98" s="293"/>
    </row>
    <row r="99" spans="1:4">
      <c r="A99" s="335" t="s">
        <v>507</v>
      </c>
      <c r="B99" s="339" t="s">
        <v>508</v>
      </c>
      <c r="C99" s="293"/>
      <c r="D99" s="293"/>
    </row>
    <row r="100" spans="1:4">
      <c r="A100" s="335" t="s">
        <v>509</v>
      </c>
      <c r="B100" s="339" t="s">
        <v>510</v>
      </c>
      <c r="C100" s="293"/>
      <c r="D100" s="293"/>
    </row>
    <row r="101" spans="1:4">
      <c r="A101" s="335" t="s">
        <v>511</v>
      </c>
      <c r="B101" s="339" t="s">
        <v>512</v>
      </c>
      <c r="C101" s="293"/>
      <c r="D101" s="293"/>
    </row>
    <row r="102" spans="1:4">
      <c r="A102" s="335" t="s">
        <v>513</v>
      </c>
      <c r="B102" s="339" t="s">
        <v>514</v>
      </c>
      <c r="C102" s="293"/>
      <c r="D102" s="293"/>
    </row>
    <row r="103" spans="1:4">
      <c r="A103" s="335" t="s">
        <v>515</v>
      </c>
      <c r="B103" s="339" t="s">
        <v>516</v>
      </c>
      <c r="C103" s="293"/>
      <c r="D103" s="293"/>
    </row>
    <row r="104" spans="1:4">
      <c r="A104" s="335" t="s">
        <v>517</v>
      </c>
      <c r="B104" s="339" t="s">
        <v>518</v>
      </c>
      <c r="C104" s="293"/>
      <c r="D104" s="293"/>
    </row>
    <row r="105" spans="1:4">
      <c r="A105" s="335" t="s">
        <v>519</v>
      </c>
      <c r="B105" s="339" t="s">
        <v>520</v>
      </c>
      <c r="C105" s="293"/>
      <c r="D105" s="293"/>
    </row>
    <row r="106" spans="1:4">
      <c r="A106" s="335" t="s">
        <v>521</v>
      </c>
      <c r="B106" s="339" t="s">
        <v>522</v>
      </c>
      <c r="C106" s="293"/>
      <c r="D106" s="293"/>
    </row>
    <row r="107" spans="1:4">
      <c r="A107" s="335" t="s">
        <v>523</v>
      </c>
      <c r="B107" s="339" t="s">
        <v>524</v>
      </c>
      <c r="C107" s="293"/>
      <c r="D107" s="293"/>
    </row>
    <row r="108" spans="1:4">
      <c r="A108" s="335" t="s">
        <v>525</v>
      </c>
      <c r="B108" s="339" t="s">
        <v>526</v>
      </c>
      <c r="C108" s="293"/>
      <c r="D108" s="293"/>
    </row>
    <row r="109" spans="1:4" ht="18.75">
      <c r="A109" s="334">
        <v>3</v>
      </c>
      <c r="B109" s="341" t="s">
        <v>527</v>
      </c>
      <c r="C109" s="333"/>
      <c r="D109" s="333"/>
    </row>
    <row r="110" spans="1:4">
      <c r="A110" s="335" t="s">
        <v>528</v>
      </c>
      <c r="B110" s="339" t="s">
        <v>529</v>
      </c>
      <c r="C110" s="293"/>
      <c r="D110" s="293"/>
    </row>
    <row r="111" spans="1:4">
      <c r="A111" s="335" t="s">
        <v>530</v>
      </c>
      <c r="B111" s="339" t="s">
        <v>531</v>
      </c>
      <c r="C111" s="293"/>
      <c r="D111" s="293"/>
    </row>
    <row r="112" spans="1:4">
      <c r="A112" s="335" t="s">
        <v>532</v>
      </c>
      <c r="B112" s="339" t="s">
        <v>533</v>
      </c>
      <c r="C112" s="293"/>
      <c r="D112" s="293"/>
    </row>
    <row r="113" spans="1:4">
      <c r="A113" s="335" t="s">
        <v>534</v>
      </c>
      <c r="B113" s="339" t="s">
        <v>535</v>
      </c>
      <c r="C113" s="293"/>
      <c r="D113" s="293"/>
    </row>
    <row r="114" spans="1:4">
      <c r="A114" s="335" t="s">
        <v>536</v>
      </c>
      <c r="B114" s="339" t="s">
        <v>537</v>
      </c>
      <c r="C114" s="293"/>
      <c r="D114" s="293"/>
    </row>
    <row r="115" spans="1:4">
      <c r="A115" s="335" t="s">
        <v>538</v>
      </c>
      <c r="B115" s="339" t="s">
        <v>539</v>
      </c>
      <c r="C115" s="293"/>
      <c r="D115" s="293"/>
    </row>
    <row r="116" spans="1:4">
      <c r="A116" s="335" t="s">
        <v>540</v>
      </c>
      <c r="B116" s="339" t="s">
        <v>541</v>
      </c>
      <c r="C116" s="293"/>
      <c r="D116" s="293"/>
    </row>
    <row r="117" spans="1:4">
      <c r="A117" s="335" t="s">
        <v>542</v>
      </c>
      <c r="B117" s="339" t="s">
        <v>543</v>
      </c>
      <c r="C117" s="293"/>
      <c r="D117" s="293"/>
    </row>
    <row r="118" spans="1:4" ht="25.5">
      <c r="A118" s="335" t="s">
        <v>544</v>
      </c>
      <c r="B118" s="339" t="s">
        <v>545</v>
      </c>
      <c r="C118" s="293"/>
      <c r="D118" s="293"/>
    </row>
    <row r="119" spans="1:4">
      <c r="A119" s="340" t="s">
        <v>546</v>
      </c>
      <c r="B119" s="342" t="s">
        <v>547</v>
      </c>
      <c r="C119" s="293"/>
      <c r="D119" s="293"/>
    </row>
    <row r="120" spans="1:4">
      <c r="A120" s="335" t="s">
        <v>548</v>
      </c>
      <c r="B120" s="339" t="s">
        <v>549</v>
      </c>
      <c r="C120" s="293"/>
      <c r="D120" s="293"/>
    </row>
    <row r="121" spans="1:4">
      <c r="A121" s="335" t="s">
        <v>550</v>
      </c>
      <c r="B121" s="339" t="s">
        <v>551</v>
      </c>
      <c r="C121" s="293"/>
      <c r="D121" s="293"/>
    </row>
    <row r="122" spans="1:4">
      <c r="A122" s="335" t="s">
        <v>552</v>
      </c>
      <c r="B122" s="339" t="s">
        <v>553</v>
      </c>
      <c r="C122" s="293"/>
      <c r="D122" s="293"/>
    </row>
    <row r="123" spans="1:4">
      <c r="A123" s="335" t="s">
        <v>554</v>
      </c>
      <c r="B123" s="339" t="s">
        <v>555</v>
      </c>
      <c r="C123" s="293"/>
      <c r="D123" s="293"/>
    </row>
    <row r="124" spans="1:4">
      <c r="A124" s="335" t="s">
        <v>556</v>
      </c>
      <c r="B124" s="339" t="s">
        <v>557</v>
      </c>
      <c r="C124" s="293"/>
      <c r="D124" s="293"/>
    </row>
    <row r="125" spans="1:4">
      <c r="A125" s="335" t="s">
        <v>558</v>
      </c>
      <c r="B125" s="339" t="s">
        <v>559</v>
      </c>
      <c r="C125" s="293"/>
      <c r="D125" s="293"/>
    </row>
    <row r="126" spans="1:4">
      <c r="A126" s="335" t="s">
        <v>560</v>
      </c>
      <c r="B126" s="343" t="s">
        <v>561</v>
      </c>
      <c r="C126" s="293"/>
      <c r="D126" s="293"/>
    </row>
    <row r="127" spans="1:4">
      <c r="A127" s="335" t="s">
        <v>562</v>
      </c>
      <c r="B127" s="339" t="s">
        <v>563</v>
      </c>
      <c r="C127" s="293"/>
      <c r="D127" s="293"/>
    </row>
    <row r="128" spans="1:4">
      <c r="A128" s="335" t="s">
        <v>564</v>
      </c>
      <c r="B128" s="339" t="s">
        <v>565</v>
      </c>
      <c r="C128" s="293"/>
      <c r="D128" s="293"/>
    </row>
    <row r="129" spans="1:4">
      <c r="A129" s="335" t="s">
        <v>566</v>
      </c>
      <c r="B129" s="339" t="s">
        <v>567</v>
      </c>
      <c r="C129" s="293"/>
      <c r="D129" s="293"/>
    </row>
    <row r="130" spans="1:4">
      <c r="A130" s="335" t="s">
        <v>568</v>
      </c>
      <c r="B130" s="339" t="s">
        <v>569</v>
      </c>
      <c r="C130" s="293"/>
      <c r="D130" s="293"/>
    </row>
    <row r="131" spans="1:4">
      <c r="A131" s="335" t="s">
        <v>570</v>
      </c>
      <c r="B131" s="339" t="s">
        <v>571</v>
      </c>
      <c r="C131" s="293"/>
      <c r="D131" s="293"/>
    </row>
    <row r="132" spans="1:4">
      <c r="A132" s="335" t="s">
        <v>572</v>
      </c>
      <c r="B132" s="339" t="s">
        <v>573</v>
      </c>
      <c r="C132" s="293"/>
      <c r="D132" s="293"/>
    </row>
    <row r="133" spans="1:4">
      <c r="A133" s="335" t="s">
        <v>574</v>
      </c>
      <c r="B133" s="339" t="s">
        <v>575</v>
      </c>
      <c r="C133" s="293"/>
      <c r="D133" s="293"/>
    </row>
    <row r="134" spans="1:4">
      <c r="A134" s="335" t="s">
        <v>576</v>
      </c>
      <c r="B134" s="339" t="s">
        <v>577</v>
      </c>
      <c r="C134" s="293"/>
      <c r="D134" s="293"/>
    </row>
    <row r="135" spans="1:4">
      <c r="A135" s="335" t="s">
        <v>578</v>
      </c>
      <c r="B135" s="339" t="s">
        <v>579</v>
      </c>
      <c r="C135" s="293"/>
      <c r="D135" s="293"/>
    </row>
    <row r="136" spans="1:4">
      <c r="A136" s="335" t="s">
        <v>580</v>
      </c>
      <c r="B136" s="343" t="s">
        <v>581</v>
      </c>
      <c r="C136" s="293"/>
      <c r="D136" s="293"/>
    </row>
    <row r="137" spans="1:4">
      <c r="A137" s="335" t="s">
        <v>582</v>
      </c>
      <c r="B137" s="343" t="s">
        <v>583</v>
      </c>
      <c r="C137" s="293"/>
      <c r="D137" s="293"/>
    </row>
    <row r="138" spans="1:4" ht="18.75">
      <c r="A138" s="334">
        <v>4</v>
      </c>
      <c r="B138" s="341" t="s">
        <v>584</v>
      </c>
      <c r="C138" s="333"/>
      <c r="D138" s="333"/>
    </row>
    <row r="139" spans="1:4">
      <c r="A139" s="335" t="s">
        <v>585</v>
      </c>
      <c r="B139" s="339" t="s">
        <v>586</v>
      </c>
      <c r="C139" s="293"/>
      <c r="D139" s="293"/>
    </row>
    <row r="140" spans="1:4">
      <c r="A140" s="335" t="s">
        <v>587</v>
      </c>
      <c r="B140" s="339" t="s">
        <v>588</v>
      </c>
      <c r="C140" s="293"/>
      <c r="D140" s="293"/>
    </row>
    <row r="141" spans="1:4">
      <c r="A141" s="335" t="s">
        <v>589</v>
      </c>
      <c r="B141" s="339" t="s">
        <v>590</v>
      </c>
      <c r="C141" s="293"/>
      <c r="D141" s="293"/>
    </row>
    <row r="142" spans="1:4">
      <c r="A142" s="335" t="s">
        <v>591</v>
      </c>
      <c r="B142" s="339" t="s">
        <v>592</v>
      </c>
      <c r="C142" s="293"/>
      <c r="D142" s="293"/>
    </row>
    <row r="143" spans="1:4">
      <c r="A143" s="335" t="s">
        <v>593</v>
      </c>
      <c r="B143" s="339" t="s">
        <v>594</v>
      </c>
      <c r="C143" s="293"/>
      <c r="D143" s="293"/>
    </row>
    <row r="144" spans="1:4">
      <c r="A144" s="335" t="s">
        <v>595</v>
      </c>
      <c r="B144" s="339" t="s">
        <v>596</v>
      </c>
      <c r="C144" s="293"/>
      <c r="D144" s="293"/>
    </row>
    <row r="145" spans="1:4">
      <c r="A145" s="335" t="s">
        <v>597</v>
      </c>
      <c r="B145" s="339" t="s">
        <v>598</v>
      </c>
      <c r="C145" s="293"/>
      <c r="D145" s="293"/>
    </row>
    <row r="146" spans="1:4">
      <c r="A146" s="335" t="s">
        <v>599</v>
      </c>
      <c r="B146" s="339" t="s">
        <v>600</v>
      </c>
      <c r="C146" s="293"/>
      <c r="D146" s="293"/>
    </row>
    <row r="147" spans="1:4">
      <c r="A147" s="335" t="s">
        <v>601</v>
      </c>
      <c r="B147" s="339" t="s">
        <v>602</v>
      </c>
      <c r="C147" s="293"/>
      <c r="D147" s="293"/>
    </row>
    <row r="148" spans="1:4">
      <c r="A148" s="335" t="s">
        <v>603</v>
      </c>
      <c r="B148" s="339" t="s">
        <v>604</v>
      </c>
      <c r="C148" s="293"/>
      <c r="D148" s="293"/>
    </row>
    <row r="149" spans="1:4">
      <c r="A149" s="335" t="s">
        <v>605</v>
      </c>
      <c r="B149" s="339" t="s">
        <v>606</v>
      </c>
      <c r="C149" s="293"/>
      <c r="D149" s="293"/>
    </row>
    <row r="150" spans="1:4">
      <c r="A150" s="335" t="s">
        <v>607</v>
      </c>
      <c r="B150" s="339" t="s">
        <v>608</v>
      </c>
      <c r="C150" s="293"/>
      <c r="D150" s="293"/>
    </row>
    <row r="151" spans="1:4">
      <c r="A151" s="335" t="s">
        <v>609</v>
      </c>
      <c r="B151" s="339" t="s">
        <v>610</v>
      </c>
      <c r="C151" s="293"/>
      <c r="D151" s="293"/>
    </row>
    <row r="152" spans="1:4">
      <c r="A152" s="335" t="s">
        <v>611</v>
      </c>
      <c r="B152" s="339" t="s">
        <v>612</v>
      </c>
      <c r="C152" s="293"/>
      <c r="D152" s="293"/>
    </row>
    <row r="153" spans="1:4">
      <c r="A153" s="335" t="s">
        <v>613</v>
      </c>
      <c r="B153" s="339" t="s">
        <v>614</v>
      </c>
      <c r="C153" s="293"/>
      <c r="D153" s="293"/>
    </row>
    <row r="154" spans="1:4">
      <c r="A154" s="335" t="s">
        <v>615</v>
      </c>
      <c r="B154" s="339" t="s">
        <v>616</v>
      </c>
      <c r="C154" s="293"/>
      <c r="D154" s="293"/>
    </row>
    <row r="155" spans="1:4">
      <c r="A155" s="335" t="s">
        <v>617</v>
      </c>
      <c r="B155" s="339" t="s">
        <v>618</v>
      </c>
      <c r="C155" s="293"/>
      <c r="D155" s="293"/>
    </row>
    <row r="156" spans="1:4">
      <c r="A156" s="335" t="s">
        <v>619</v>
      </c>
      <c r="B156" s="339" t="s">
        <v>620</v>
      </c>
      <c r="C156" s="293"/>
      <c r="D156" s="293"/>
    </row>
    <row r="157" spans="1:4">
      <c r="A157" s="335" t="s">
        <v>621</v>
      </c>
      <c r="B157" s="339" t="s">
        <v>622</v>
      </c>
      <c r="C157" s="293"/>
      <c r="D157" s="293"/>
    </row>
    <row r="158" spans="1:4">
      <c r="A158" s="335" t="s">
        <v>623</v>
      </c>
      <c r="B158" s="339" t="s">
        <v>624</v>
      </c>
      <c r="C158" s="293"/>
      <c r="D158" s="293"/>
    </row>
    <row r="159" spans="1:4">
      <c r="A159" s="335" t="s">
        <v>625</v>
      </c>
      <c r="B159" s="339" t="s">
        <v>626</v>
      </c>
      <c r="C159" s="293"/>
      <c r="D159" s="293"/>
    </row>
    <row r="160" spans="1:4">
      <c r="A160" s="335" t="s">
        <v>627</v>
      </c>
      <c r="B160" s="339" t="s">
        <v>628</v>
      </c>
      <c r="C160" s="293"/>
      <c r="D160" s="293"/>
    </row>
    <row r="161" spans="1:4">
      <c r="A161" s="335" t="s">
        <v>629</v>
      </c>
      <c r="B161" s="339" t="s">
        <v>630</v>
      </c>
      <c r="C161" s="293"/>
      <c r="D161" s="293"/>
    </row>
    <row r="162" spans="1:4">
      <c r="A162" s="335" t="s">
        <v>631</v>
      </c>
      <c r="B162" s="339" t="s">
        <v>632</v>
      </c>
      <c r="C162" s="293"/>
      <c r="D162" s="293"/>
    </row>
    <row r="163" spans="1:4">
      <c r="A163" s="335" t="s">
        <v>633</v>
      </c>
      <c r="B163" s="339" t="s">
        <v>634</v>
      </c>
      <c r="C163" s="293"/>
      <c r="D163" s="293"/>
    </row>
    <row r="164" spans="1:4">
      <c r="A164" s="335" t="s">
        <v>635</v>
      </c>
      <c r="B164" s="339" t="s">
        <v>636</v>
      </c>
      <c r="C164" s="293"/>
      <c r="D164" s="293"/>
    </row>
    <row r="165" spans="1:4">
      <c r="A165" s="335" t="s">
        <v>637</v>
      </c>
      <c r="B165" s="339" t="s">
        <v>638</v>
      </c>
      <c r="C165" s="293"/>
      <c r="D165" s="293"/>
    </row>
    <row r="166" spans="1:4">
      <c r="A166" s="335" t="s">
        <v>639</v>
      </c>
      <c r="B166" s="339" t="s">
        <v>640</v>
      </c>
      <c r="C166" s="293"/>
      <c r="D166" s="293"/>
    </row>
    <row r="167" spans="1:4">
      <c r="A167" s="335" t="s">
        <v>641</v>
      </c>
      <c r="B167" s="339" t="s">
        <v>642</v>
      </c>
      <c r="C167" s="293"/>
      <c r="D167" s="293"/>
    </row>
    <row r="168" spans="1:4">
      <c r="A168" s="335" t="s">
        <v>643</v>
      </c>
      <c r="B168" s="339" t="s">
        <v>644</v>
      </c>
      <c r="C168" s="293"/>
      <c r="D168" s="293"/>
    </row>
    <row r="169" spans="1:4">
      <c r="A169" s="335" t="s">
        <v>645</v>
      </c>
      <c r="B169" s="339" t="s">
        <v>646</v>
      </c>
      <c r="C169" s="293"/>
      <c r="D169" s="293"/>
    </row>
    <row r="170" spans="1:4">
      <c r="A170" s="335" t="s">
        <v>647</v>
      </c>
      <c r="B170" s="339" t="s">
        <v>648</v>
      </c>
      <c r="C170" s="293"/>
      <c r="D170" s="293"/>
    </row>
    <row r="171" spans="1:4">
      <c r="A171" s="335" t="s">
        <v>649</v>
      </c>
      <c r="B171" s="339" t="s">
        <v>650</v>
      </c>
      <c r="C171" s="293"/>
      <c r="D171" s="293"/>
    </row>
    <row r="172" spans="1:4">
      <c r="A172" s="335" t="s">
        <v>651</v>
      </c>
      <c r="B172" s="339" t="s">
        <v>652</v>
      </c>
      <c r="C172" s="293"/>
      <c r="D172" s="293"/>
    </row>
    <row r="173" spans="1:4">
      <c r="A173" s="335" t="s">
        <v>653</v>
      </c>
      <c r="B173" s="339" t="s">
        <v>654</v>
      </c>
      <c r="C173" s="293"/>
      <c r="D173" s="293"/>
    </row>
    <row r="174" spans="1:4">
      <c r="A174" s="335" t="s">
        <v>655</v>
      </c>
      <c r="B174" s="342" t="s">
        <v>656</v>
      </c>
      <c r="C174" s="293"/>
      <c r="D174" s="293"/>
    </row>
    <row r="175" spans="1:4">
      <c r="A175" s="335" t="s">
        <v>657</v>
      </c>
      <c r="B175" s="339" t="s">
        <v>658</v>
      </c>
      <c r="C175" s="293"/>
      <c r="D175" s="293"/>
    </row>
    <row r="176" spans="1:4">
      <c r="A176" s="335" t="s">
        <v>659</v>
      </c>
      <c r="B176" s="339" t="s">
        <v>660</v>
      </c>
      <c r="C176" s="293"/>
      <c r="D176" s="293"/>
    </row>
    <row r="177" spans="1:4">
      <c r="A177" s="335" t="s">
        <v>661</v>
      </c>
      <c r="B177" s="339" t="s">
        <v>662</v>
      </c>
      <c r="C177" s="293"/>
      <c r="D177" s="293"/>
    </row>
    <row r="178" spans="1:4">
      <c r="A178" s="335" t="s">
        <v>663</v>
      </c>
      <c r="B178" s="339" t="s">
        <v>664</v>
      </c>
      <c r="C178" s="293"/>
      <c r="D178" s="293"/>
    </row>
    <row r="179" spans="1:4">
      <c r="A179" s="335" t="s">
        <v>665</v>
      </c>
      <c r="B179" s="339" t="s">
        <v>666</v>
      </c>
      <c r="C179" s="293"/>
      <c r="D179" s="293"/>
    </row>
    <row r="180" spans="1:4">
      <c r="A180" s="335" t="s">
        <v>667</v>
      </c>
      <c r="B180" s="339" t="s">
        <v>668</v>
      </c>
      <c r="C180" s="293"/>
      <c r="D180" s="293"/>
    </row>
    <row r="181" spans="1:4">
      <c r="A181" s="335" t="s">
        <v>669</v>
      </c>
      <c r="B181" s="339" t="s">
        <v>670</v>
      </c>
      <c r="C181" s="293"/>
      <c r="D181" s="293"/>
    </row>
    <row r="182" spans="1:4">
      <c r="A182" s="335" t="s">
        <v>671</v>
      </c>
      <c r="B182" s="339" t="s">
        <v>672</v>
      </c>
      <c r="C182" s="293"/>
      <c r="D182" s="293"/>
    </row>
    <row r="183" spans="1:4">
      <c r="A183" s="335" t="s">
        <v>673</v>
      </c>
      <c r="B183" s="339" t="s">
        <v>674</v>
      </c>
      <c r="C183" s="293"/>
      <c r="D183" s="293"/>
    </row>
    <row r="184" spans="1:4">
      <c r="A184" s="335" t="s">
        <v>675</v>
      </c>
      <c r="B184" s="339" t="s">
        <v>676</v>
      </c>
      <c r="C184" s="293"/>
      <c r="D184" s="293"/>
    </row>
    <row r="185" spans="1:4">
      <c r="A185" s="335" t="s">
        <v>677</v>
      </c>
      <c r="B185" s="339" t="s">
        <v>678</v>
      </c>
      <c r="C185" s="293"/>
      <c r="D185" s="293"/>
    </row>
    <row r="186" spans="1:4" ht="18.75">
      <c r="A186" s="334">
        <v>5</v>
      </c>
      <c r="B186" s="341" t="s">
        <v>679</v>
      </c>
      <c r="C186" s="333"/>
      <c r="D186" s="333"/>
    </row>
    <row r="187" spans="1:4" ht="25.5">
      <c r="A187" s="335" t="s">
        <v>680</v>
      </c>
      <c r="B187" s="339" t="s">
        <v>681</v>
      </c>
      <c r="C187" s="293"/>
      <c r="D187" s="293"/>
    </row>
    <row r="188" spans="1:4" ht="25.5">
      <c r="A188" s="335" t="s">
        <v>682</v>
      </c>
      <c r="B188" s="339" t="s">
        <v>683</v>
      </c>
      <c r="C188" s="293"/>
      <c r="D188" s="293"/>
    </row>
    <row r="189" spans="1:4">
      <c r="A189" s="335" t="s">
        <v>684</v>
      </c>
      <c r="B189" s="339" t="s">
        <v>685</v>
      </c>
      <c r="C189" s="293"/>
      <c r="D189" s="293"/>
    </row>
    <row r="190" spans="1:4" ht="25.5">
      <c r="A190" s="340" t="s">
        <v>686</v>
      </c>
      <c r="B190" s="342" t="s">
        <v>687</v>
      </c>
      <c r="C190" s="293"/>
      <c r="D190" s="293"/>
    </row>
    <row r="191" spans="1:4" ht="25.5">
      <c r="A191" s="340" t="s">
        <v>688</v>
      </c>
      <c r="B191" s="342" t="s">
        <v>689</v>
      </c>
      <c r="C191" s="293"/>
      <c r="D191" s="293"/>
    </row>
    <row r="192" spans="1:4" ht="25.5">
      <c r="A192" s="340" t="s">
        <v>690</v>
      </c>
      <c r="B192" s="342" t="s">
        <v>687</v>
      </c>
      <c r="C192" s="293"/>
      <c r="D192" s="293"/>
    </row>
    <row r="193" spans="1:4" ht="25.5">
      <c r="A193" s="340" t="s">
        <v>691</v>
      </c>
      <c r="B193" s="342" t="s">
        <v>692</v>
      </c>
      <c r="C193" s="293"/>
      <c r="D193" s="293"/>
    </row>
    <row r="194" spans="1:4">
      <c r="A194" s="335" t="s">
        <v>693</v>
      </c>
      <c r="B194" s="339" t="s">
        <v>694</v>
      </c>
      <c r="C194" s="293"/>
      <c r="D194" s="293"/>
    </row>
    <row r="195" spans="1:4">
      <c r="A195" s="335" t="s">
        <v>695</v>
      </c>
      <c r="B195" s="339" t="s">
        <v>696</v>
      </c>
      <c r="C195" s="293"/>
      <c r="D195" s="293"/>
    </row>
    <row r="196" spans="1:4">
      <c r="A196" s="335" t="s">
        <v>697</v>
      </c>
      <c r="B196" s="339" t="s">
        <v>698</v>
      </c>
      <c r="C196" s="293"/>
      <c r="D196" s="293"/>
    </row>
    <row r="197" spans="1:4">
      <c r="A197" s="335" t="s">
        <v>699</v>
      </c>
      <c r="B197" s="339" t="s">
        <v>700</v>
      </c>
      <c r="C197" s="293"/>
      <c r="D197" s="293"/>
    </row>
    <row r="198" spans="1:4" ht="25.5">
      <c r="A198" s="335" t="s">
        <v>701</v>
      </c>
      <c r="B198" s="339" t="s">
        <v>702</v>
      </c>
      <c r="C198" s="293"/>
      <c r="D198" s="293"/>
    </row>
    <row r="199" spans="1:4" ht="25.5">
      <c r="A199" s="335" t="s">
        <v>703</v>
      </c>
      <c r="B199" s="339" t="s">
        <v>704</v>
      </c>
      <c r="C199" s="293"/>
      <c r="D199" s="293"/>
    </row>
    <row r="200" spans="1:4" ht="25.5">
      <c r="A200" s="335" t="s">
        <v>705</v>
      </c>
      <c r="B200" s="339" t="s">
        <v>706</v>
      </c>
      <c r="C200" s="293"/>
      <c r="D200" s="293"/>
    </row>
    <row r="201" spans="1:4" ht="25.5">
      <c r="A201" s="335" t="s">
        <v>707</v>
      </c>
      <c r="B201" s="339" t="s">
        <v>708</v>
      </c>
      <c r="C201" s="293"/>
      <c r="D201" s="293"/>
    </row>
    <row r="202" spans="1:4" ht="25.5">
      <c r="A202" s="335" t="s">
        <v>709</v>
      </c>
      <c r="B202" s="339" t="s">
        <v>710</v>
      </c>
      <c r="C202" s="293"/>
      <c r="D202" s="293"/>
    </row>
    <row r="203" spans="1:4" ht="25.5">
      <c r="A203" s="335" t="s">
        <v>711</v>
      </c>
      <c r="B203" s="339" t="s">
        <v>712</v>
      </c>
      <c r="C203" s="293"/>
      <c r="D203" s="293"/>
    </row>
    <row r="204" spans="1:4" ht="25.5">
      <c r="A204" s="335" t="s">
        <v>713</v>
      </c>
      <c r="B204" s="339" t="s">
        <v>714</v>
      </c>
      <c r="C204" s="293"/>
      <c r="D204" s="293"/>
    </row>
    <row r="205" spans="1:4">
      <c r="A205" s="335" t="s">
        <v>715</v>
      </c>
      <c r="B205" s="339" t="s">
        <v>716</v>
      </c>
      <c r="C205" s="293"/>
      <c r="D205" s="293"/>
    </row>
    <row r="206" spans="1:4" ht="25.5">
      <c r="A206" s="335" t="s">
        <v>717</v>
      </c>
      <c r="B206" s="339" t="s">
        <v>718</v>
      </c>
      <c r="C206" s="293"/>
      <c r="D206" s="293"/>
    </row>
    <row r="207" spans="1:4">
      <c r="A207" s="335" t="s">
        <v>719</v>
      </c>
      <c r="B207" s="339" t="s">
        <v>720</v>
      </c>
      <c r="C207" s="293"/>
      <c r="D207" s="293"/>
    </row>
    <row r="208" spans="1:4" ht="25.5">
      <c r="A208" s="335" t="s">
        <v>721</v>
      </c>
      <c r="B208" s="339" t="s">
        <v>722</v>
      </c>
      <c r="C208" s="293"/>
      <c r="D208" s="293"/>
    </row>
    <row r="209" spans="1:4" ht="25.5">
      <c r="A209" s="335" t="s">
        <v>723</v>
      </c>
      <c r="B209" s="339" t="s">
        <v>724</v>
      </c>
      <c r="C209" s="293"/>
      <c r="D209" s="293"/>
    </row>
    <row r="210" spans="1:4">
      <c r="A210" s="335" t="s">
        <v>725</v>
      </c>
      <c r="B210" s="339" t="s">
        <v>726</v>
      </c>
      <c r="C210" s="293"/>
      <c r="D210" s="293"/>
    </row>
    <row r="211" spans="1:4">
      <c r="A211" s="335" t="s">
        <v>727</v>
      </c>
      <c r="B211" s="339" t="s">
        <v>728</v>
      </c>
      <c r="C211" s="293"/>
      <c r="D211" s="293"/>
    </row>
    <row r="212" spans="1:4" ht="25.5">
      <c r="A212" s="340" t="s">
        <v>729</v>
      </c>
      <c r="B212" s="342" t="s">
        <v>730</v>
      </c>
      <c r="C212" s="293"/>
      <c r="D212" s="293"/>
    </row>
    <row r="213" spans="1:4" ht="25.5">
      <c r="A213" s="340" t="s">
        <v>731</v>
      </c>
      <c r="B213" s="342" t="s">
        <v>732</v>
      </c>
      <c r="C213" s="293"/>
      <c r="D213" s="293"/>
    </row>
    <row r="214" spans="1:4" ht="25.5">
      <c r="A214" s="335" t="s">
        <v>733</v>
      </c>
      <c r="B214" s="339" t="s">
        <v>734</v>
      </c>
      <c r="C214" s="293"/>
      <c r="D214" s="293"/>
    </row>
    <row r="215" spans="1:4" ht="25.5">
      <c r="A215" s="335" t="s">
        <v>735</v>
      </c>
      <c r="B215" s="339" t="s">
        <v>736</v>
      </c>
      <c r="C215" s="293"/>
      <c r="D215" s="293"/>
    </row>
    <row r="216" spans="1:4" ht="25.5">
      <c r="A216" s="335" t="s">
        <v>737</v>
      </c>
      <c r="B216" s="339" t="s">
        <v>738</v>
      </c>
      <c r="C216" s="293"/>
      <c r="D216" s="293"/>
    </row>
    <row r="217" spans="1:4" ht="25.5">
      <c r="A217" s="335" t="s">
        <v>739</v>
      </c>
      <c r="B217" s="339" t="s">
        <v>740</v>
      </c>
      <c r="C217" s="293"/>
      <c r="D217" s="293"/>
    </row>
    <row r="218" spans="1:4" ht="25.5">
      <c r="A218" s="335" t="s">
        <v>741</v>
      </c>
      <c r="B218" s="339" t="s">
        <v>742</v>
      </c>
      <c r="C218" s="293"/>
      <c r="D218" s="293"/>
    </row>
    <row r="219" spans="1:4" ht="25.5">
      <c r="A219" s="340" t="s">
        <v>743</v>
      </c>
      <c r="B219" s="342" t="s">
        <v>744</v>
      </c>
      <c r="C219" s="293"/>
      <c r="D219" s="293"/>
    </row>
    <row r="220" spans="1:4" ht="25.5">
      <c r="A220" s="340" t="s">
        <v>745</v>
      </c>
      <c r="B220" s="342" t="s">
        <v>746</v>
      </c>
      <c r="C220" s="293"/>
      <c r="D220" s="293"/>
    </row>
    <row r="221" spans="1:4">
      <c r="A221" s="335" t="s">
        <v>747</v>
      </c>
      <c r="B221" s="343" t="s">
        <v>748</v>
      </c>
      <c r="C221" s="293"/>
      <c r="D221" s="293"/>
    </row>
    <row r="222" spans="1:4">
      <c r="A222" s="335" t="s">
        <v>749</v>
      </c>
      <c r="B222" s="343" t="s">
        <v>748</v>
      </c>
      <c r="C222" s="293"/>
      <c r="D222" s="293"/>
    </row>
    <row r="223" spans="1:4">
      <c r="A223" s="335" t="s">
        <v>750</v>
      </c>
      <c r="B223" s="343" t="s">
        <v>751</v>
      </c>
      <c r="C223" s="293"/>
      <c r="D223" s="293"/>
    </row>
    <row r="224" spans="1:4">
      <c r="A224" s="335" t="s">
        <v>752</v>
      </c>
      <c r="B224" s="343" t="s">
        <v>753</v>
      </c>
      <c r="C224" s="293"/>
      <c r="D224" s="293"/>
    </row>
    <row r="225" spans="1:4">
      <c r="A225" s="335" t="s">
        <v>754</v>
      </c>
      <c r="B225" s="339" t="s">
        <v>755</v>
      </c>
      <c r="C225" s="293"/>
      <c r="D225" s="293"/>
    </row>
    <row r="226" spans="1:4">
      <c r="A226" s="335" t="s">
        <v>756</v>
      </c>
      <c r="B226" s="339" t="s">
        <v>757</v>
      </c>
      <c r="C226" s="293"/>
      <c r="D226" s="293"/>
    </row>
    <row r="227" spans="1:4">
      <c r="A227" s="335" t="s">
        <v>758</v>
      </c>
      <c r="B227" s="339" t="s">
        <v>759</v>
      </c>
      <c r="C227" s="293"/>
      <c r="D227" s="293"/>
    </row>
    <row r="228" spans="1:4">
      <c r="A228" s="335" t="s">
        <v>760</v>
      </c>
      <c r="B228" s="339" t="s">
        <v>761</v>
      </c>
      <c r="C228" s="293"/>
      <c r="D228" s="293"/>
    </row>
    <row r="229" spans="1:4">
      <c r="A229" s="335" t="s">
        <v>762</v>
      </c>
      <c r="B229" s="339" t="s">
        <v>763</v>
      </c>
      <c r="C229" s="293"/>
      <c r="D229" s="293"/>
    </row>
    <row r="230" spans="1:4">
      <c r="A230" s="335" t="s">
        <v>764</v>
      </c>
      <c r="B230" s="339" t="s">
        <v>765</v>
      </c>
      <c r="C230" s="293"/>
      <c r="D230" s="293"/>
    </row>
    <row r="231" spans="1:4" ht="25.5">
      <c r="A231" s="335" t="s">
        <v>766</v>
      </c>
      <c r="B231" s="339" t="s">
        <v>767</v>
      </c>
      <c r="C231" s="293"/>
      <c r="D231" s="293"/>
    </row>
    <row r="232" spans="1:4" ht="25.5">
      <c r="A232" s="335" t="s">
        <v>768</v>
      </c>
      <c r="B232" s="339" t="s">
        <v>769</v>
      </c>
      <c r="C232" s="293"/>
      <c r="D232" s="293"/>
    </row>
    <row r="233" spans="1:4" ht="25.5">
      <c r="A233" s="335" t="s">
        <v>770</v>
      </c>
      <c r="B233" s="339" t="s">
        <v>771</v>
      </c>
      <c r="C233" s="293"/>
      <c r="D233" s="293"/>
    </row>
    <row r="234" spans="1:4" ht="25.5">
      <c r="A234" s="335" t="s">
        <v>772</v>
      </c>
      <c r="B234" s="339" t="s">
        <v>773</v>
      </c>
      <c r="C234" s="293"/>
      <c r="D234" s="293"/>
    </row>
    <row r="235" spans="1:4">
      <c r="A235" s="335" t="s">
        <v>774</v>
      </c>
      <c r="B235" s="339" t="s">
        <v>775</v>
      </c>
      <c r="C235" s="293"/>
      <c r="D235" s="293"/>
    </row>
    <row r="236" spans="1:4">
      <c r="A236" s="335" t="s">
        <v>776</v>
      </c>
      <c r="B236" s="339" t="s">
        <v>777</v>
      </c>
      <c r="C236" s="293"/>
      <c r="D236" s="293"/>
    </row>
    <row r="237" spans="1:4" ht="25.5">
      <c r="A237" s="335" t="s">
        <v>778</v>
      </c>
      <c r="B237" s="339" t="s">
        <v>779</v>
      </c>
      <c r="C237" s="293"/>
      <c r="D237" s="293"/>
    </row>
    <row r="238" spans="1:4" ht="25.5">
      <c r="A238" s="335" t="s">
        <v>780</v>
      </c>
      <c r="B238" s="339" t="s">
        <v>781</v>
      </c>
      <c r="C238" s="293"/>
      <c r="D238" s="293"/>
    </row>
    <row r="239" spans="1:4">
      <c r="A239" s="335" t="s">
        <v>782</v>
      </c>
      <c r="B239" s="339" t="s">
        <v>783</v>
      </c>
      <c r="C239" s="293"/>
      <c r="D239" s="293"/>
    </row>
    <row r="240" spans="1:4">
      <c r="A240" s="335" t="s">
        <v>784</v>
      </c>
      <c r="B240" s="339" t="s">
        <v>785</v>
      </c>
      <c r="C240" s="293"/>
      <c r="D240" s="293"/>
    </row>
    <row r="241" spans="1:4">
      <c r="A241" s="335" t="s">
        <v>786</v>
      </c>
      <c r="B241" s="339" t="s">
        <v>787</v>
      </c>
      <c r="C241" s="293"/>
      <c r="D241" s="293"/>
    </row>
    <row r="242" spans="1:4">
      <c r="A242" s="335" t="s">
        <v>788</v>
      </c>
      <c r="B242" s="339" t="s">
        <v>789</v>
      </c>
      <c r="C242" s="293"/>
      <c r="D242" s="293"/>
    </row>
    <row r="243" spans="1:4">
      <c r="A243" s="335" t="s">
        <v>790</v>
      </c>
      <c r="B243" s="339" t="s">
        <v>791</v>
      </c>
      <c r="C243" s="293"/>
      <c r="D243" s="293"/>
    </row>
    <row r="244" spans="1:4">
      <c r="A244" s="335" t="s">
        <v>792</v>
      </c>
      <c r="B244" s="339" t="s">
        <v>793</v>
      </c>
      <c r="C244" s="293"/>
      <c r="D244" s="293"/>
    </row>
    <row r="245" spans="1:4">
      <c r="A245" s="335" t="s">
        <v>794</v>
      </c>
      <c r="B245" s="339" t="s">
        <v>795</v>
      </c>
      <c r="C245" s="293"/>
      <c r="D245" s="293"/>
    </row>
    <row r="246" spans="1:4">
      <c r="A246" s="335" t="s">
        <v>796</v>
      </c>
      <c r="B246" s="339" t="s">
        <v>797</v>
      </c>
      <c r="C246" s="293"/>
      <c r="D246" s="293"/>
    </row>
    <row r="247" spans="1:4">
      <c r="A247" s="335" t="s">
        <v>798</v>
      </c>
      <c r="B247" s="339" t="s">
        <v>799</v>
      </c>
      <c r="C247" s="293"/>
      <c r="D247" s="293"/>
    </row>
    <row r="248" spans="1:4">
      <c r="A248" s="335" t="s">
        <v>800</v>
      </c>
      <c r="B248" s="339" t="s">
        <v>801</v>
      </c>
      <c r="C248" s="293"/>
      <c r="D248" s="293"/>
    </row>
    <row r="249" spans="1:4">
      <c r="A249" s="335" t="s">
        <v>802</v>
      </c>
      <c r="B249" s="339" t="s">
        <v>803</v>
      </c>
      <c r="C249" s="293"/>
      <c r="D249" s="293"/>
    </row>
    <row r="250" spans="1:4">
      <c r="A250" s="335" t="s">
        <v>804</v>
      </c>
      <c r="B250" s="339" t="s">
        <v>805</v>
      </c>
      <c r="C250" s="293"/>
      <c r="D250" s="293"/>
    </row>
    <row r="251" spans="1:4">
      <c r="A251" s="335" t="s">
        <v>806</v>
      </c>
      <c r="B251" s="339" t="s">
        <v>807</v>
      </c>
      <c r="C251" s="293"/>
      <c r="D251" s="293"/>
    </row>
    <row r="252" spans="1:4">
      <c r="A252" s="335" t="s">
        <v>808</v>
      </c>
      <c r="B252" s="339" t="s">
        <v>809</v>
      </c>
      <c r="C252" s="293"/>
      <c r="D252" s="293"/>
    </row>
    <row r="253" spans="1:4">
      <c r="A253" s="335" t="s">
        <v>810</v>
      </c>
      <c r="B253" s="339" t="s">
        <v>811</v>
      </c>
      <c r="C253" s="293"/>
      <c r="D253" s="293"/>
    </row>
    <row r="254" spans="1:4">
      <c r="A254" s="335" t="s">
        <v>812</v>
      </c>
      <c r="B254" s="339" t="s">
        <v>813</v>
      </c>
      <c r="C254" s="293"/>
      <c r="D254" s="293"/>
    </row>
    <row r="255" spans="1:4">
      <c r="A255" s="335" t="s">
        <v>814</v>
      </c>
      <c r="B255" s="339" t="s">
        <v>815</v>
      </c>
      <c r="C255" s="293"/>
      <c r="D255" s="293"/>
    </row>
    <row r="256" spans="1:4">
      <c r="A256" s="335" t="s">
        <v>816</v>
      </c>
      <c r="B256" s="339" t="s">
        <v>817</v>
      </c>
      <c r="C256" s="293"/>
      <c r="D256" s="293"/>
    </row>
    <row r="257" spans="1:4">
      <c r="A257" s="335" t="s">
        <v>818</v>
      </c>
      <c r="B257" s="343" t="s">
        <v>819</v>
      </c>
      <c r="C257" s="293"/>
      <c r="D257" s="293"/>
    </row>
    <row r="258" spans="1:4">
      <c r="A258" s="335" t="s">
        <v>820</v>
      </c>
      <c r="B258" s="343" t="s">
        <v>821</v>
      </c>
      <c r="C258" s="293"/>
      <c r="D258" s="293"/>
    </row>
    <row r="259" spans="1:4">
      <c r="A259" s="335" t="s">
        <v>822</v>
      </c>
      <c r="B259" s="343" t="s">
        <v>823</v>
      </c>
      <c r="C259" s="293"/>
      <c r="D259" s="293"/>
    </row>
    <row r="260" spans="1:4">
      <c r="A260" s="335" t="s">
        <v>824</v>
      </c>
      <c r="B260" s="343" t="s">
        <v>825</v>
      </c>
      <c r="C260" s="293"/>
      <c r="D260" s="293"/>
    </row>
    <row r="261" spans="1:4">
      <c r="A261" s="335" t="s">
        <v>826</v>
      </c>
      <c r="B261" s="339" t="s">
        <v>827</v>
      </c>
      <c r="C261" s="293"/>
      <c r="D261" s="293"/>
    </row>
    <row r="262" spans="1:4">
      <c r="A262" s="335" t="s">
        <v>828</v>
      </c>
      <c r="B262" s="339" t="s">
        <v>829</v>
      </c>
      <c r="C262" s="293"/>
      <c r="D262" s="293"/>
    </row>
    <row r="263" spans="1:4">
      <c r="A263" s="335" t="s">
        <v>830</v>
      </c>
      <c r="B263" s="343" t="s">
        <v>831</v>
      </c>
      <c r="C263" s="293"/>
      <c r="D263" s="293"/>
    </row>
    <row r="264" spans="1:4">
      <c r="A264" s="335" t="s">
        <v>832</v>
      </c>
      <c r="B264" s="343" t="s">
        <v>833</v>
      </c>
      <c r="C264" s="293"/>
      <c r="D264" s="293"/>
    </row>
    <row r="265" spans="1:4">
      <c r="A265" s="335" t="s">
        <v>834</v>
      </c>
      <c r="B265" s="343" t="s">
        <v>835</v>
      </c>
      <c r="C265" s="293"/>
      <c r="D265" s="293"/>
    </row>
    <row r="266" spans="1:4">
      <c r="A266" s="335" t="s">
        <v>836</v>
      </c>
      <c r="B266" s="343" t="s">
        <v>837</v>
      </c>
      <c r="C266" s="293"/>
      <c r="D266" s="293"/>
    </row>
    <row r="267" spans="1:4" ht="18.75">
      <c r="A267" s="334">
        <v>6</v>
      </c>
      <c r="B267" s="341" t="s">
        <v>838</v>
      </c>
      <c r="C267" s="333"/>
      <c r="D267" s="333"/>
    </row>
    <row r="268" spans="1:4">
      <c r="A268" s="335" t="s">
        <v>839</v>
      </c>
      <c r="B268" s="343" t="s">
        <v>840</v>
      </c>
      <c r="C268" s="293"/>
      <c r="D268" s="293"/>
    </row>
    <row r="269" spans="1:4">
      <c r="A269" s="335" t="s">
        <v>841</v>
      </c>
      <c r="B269" s="343" t="s">
        <v>842</v>
      </c>
      <c r="C269" s="293"/>
      <c r="D269" s="293"/>
    </row>
    <row r="270" spans="1:4">
      <c r="A270" s="335" t="s">
        <v>843</v>
      </c>
      <c r="B270" s="339" t="s">
        <v>844</v>
      </c>
      <c r="C270" s="293"/>
      <c r="D270" s="293"/>
    </row>
    <row r="271" spans="1:4">
      <c r="A271" s="335" t="s">
        <v>845</v>
      </c>
      <c r="B271" s="339" t="s">
        <v>846</v>
      </c>
      <c r="C271" s="293"/>
      <c r="D271" s="293"/>
    </row>
    <row r="272" spans="1:4">
      <c r="A272" s="335" t="s">
        <v>847</v>
      </c>
      <c r="B272" s="339" t="s">
        <v>848</v>
      </c>
      <c r="C272" s="293"/>
      <c r="D272" s="293"/>
    </row>
    <row r="273" spans="1:4" ht="25.5">
      <c r="A273" s="335" t="s">
        <v>849</v>
      </c>
      <c r="B273" s="339" t="s">
        <v>850</v>
      </c>
      <c r="C273" s="293"/>
      <c r="D273" s="293"/>
    </row>
    <row r="274" spans="1:4" ht="25.5">
      <c r="A274" s="335" t="s">
        <v>851</v>
      </c>
      <c r="B274" s="339" t="s">
        <v>852</v>
      </c>
      <c r="C274" s="293"/>
      <c r="D274" s="293"/>
    </row>
    <row r="275" spans="1:4">
      <c r="A275" s="335" t="s">
        <v>853</v>
      </c>
      <c r="B275" s="339" t="s">
        <v>854</v>
      </c>
      <c r="C275" s="293"/>
      <c r="D275" s="293"/>
    </row>
    <row r="276" spans="1:4">
      <c r="A276" s="335" t="s">
        <v>855</v>
      </c>
      <c r="B276" s="343" t="s">
        <v>856</v>
      </c>
      <c r="C276" s="293"/>
      <c r="D276" s="293"/>
    </row>
    <row r="277" spans="1:4">
      <c r="A277" s="335" t="s">
        <v>857</v>
      </c>
      <c r="B277" s="343" t="s">
        <v>858</v>
      </c>
      <c r="C277" s="293"/>
      <c r="D277" s="293"/>
    </row>
    <row r="278" spans="1:4">
      <c r="A278" s="335" t="s">
        <v>859</v>
      </c>
      <c r="B278" s="343" t="s">
        <v>860</v>
      </c>
      <c r="C278" s="293"/>
      <c r="D278" s="293"/>
    </row>
    <row r="279" spans="1:4">
      <c r="A279" s="335" t="s">
        <v>861</v>
      </c>
      <c r="B279" s="343" t="s">
        <v>862</v>
      </c>
      <c r="C279" s="293"/>
      <c r="D279" s="293"/>
    </row>
    <row r="280" spans="1:4">
      <c r="A280" s="335" t="s">
        <v>863</v>
      </c>
      <c r="B280" s="343" t="s">
        <v>864</v>
      </c>
      <c r="C280" s="293"/>
      <c r="D280" s="293"/>
    </row>
    <row r="281" spans="1:4">
      <c r="A281" s="335" t="s">
        <v>865</v>
      </c>
      <c r="B281" s="343" t="s">
        <v>866</v>
      </c>
      <c r="C281" s="293"/>
      <c r="D281" s="293"/>
    </row>
    <row r="282" spans="1:4">
      <c r="A282" s="335" t="s">
        <v>867</v>
      </c>
      <c r="B282" s="343" t="s">
        <v>868</v>
      </c>
      <c r="C282" s="293"/>
      <c r="D282" s="293"/>
    </row>
    <row r="283" spans="1:4">
      <c r="A283" s="335" t="s">
        <v>869</v>
      </c>
      <c r="B283" s="339" t="s">
        <v>870</v>
      </c>
      <c r="C283" s="293"/>
      <c r="D283" s="293"/>
    </row>
    <row r="284" spans="1:4">
      <c r="A284" s="340" t="s">
        <v>871</v>
      </c>
      <c r="B284" s="342" t="s">
        <v>872</v>
      </c>
      <c r="C284" s="293"/>
      <c r="D284" s="293"/>
    </row>
    <row r="285" spans="1:4">
      <c r="A285" s="340" t="s">
        <v>873</v>
      </c>
      <c r="B285" s="342" t="s">
        <v>874</v>
      </c>
      <c r="C285" s="293"/>
      <c r="D285" s="293"/>
    </row>
    <row r="286" spans="1:4">
      <c r="A286" s="335" t="s">
        <v>875</v>
      </c>
      <c r="B286" s="342" t="s">
        <v>876</v>
      </c>
      <c r="C286" s="293"/>
      <c r="D286" s="293"/>
    </row>
    <row r="287" spans="1:4">
      <c r="A287" s="335" t="s">
        <v>877</v>
      </c>
      <c r="B287" s="339" t="s">
        <v>878</v>
      </c>
      <c r="C287" s="293"/>
      <c r="D287" s="293"/>
    </row>
    <row r="288" spans="1:4">
      <c r="A288" s="335" t="s">
        <v>879</v>
      </c>
      <c r="B288" s="339" t="s">
        <v>880</v>
      </c>
      <c r="C288" s="293"/>
      <c r="D288" s="293"/>
    </row>
    <row r="289" spans="1:4">
      <c r="A289" s="335" t="s">
        <v>881</v>
      </c>
      <c r="B289" s="339" t="s">
        <v>882</v>
      </c>
      <c r="C289" s="293"/>
      <c r="D289" s="293"/>
    </row>
    <row r="290" spans="1:4">
      <c r="A290" s="335" t="s">
        <v>883</v>
      </c>
      <c r="B290" s="339" t="s">
        <v>884</v>
      </c>
      <c r="C290" s="293"/>
      <c r="D290" s="293"/>
    </row>
    <row r="291" spans="1:4">
      <c r="A291" s="335" t="s">
        <v>885</v>
      </c>
      <c r="B291" s="339" t="s">
        <v>886</v>
      </c>
      <c r="C291" s="293"/>
      <c r="D291" s="293"/>
    </row>
    <row r="292" spans="1:4">
      <c r="A292" s="335" t="s">
        <v>887</v>
      </c>
      <c r="B292" s="339" t="s">
        <v>888</v>
      </c>
      <c r="C292" s="293"/>
      <c r="D292" s="293"/>
    </row>
    <row r="293" spans="1:4">
      <c r="A293" s="335" t="s">
        <v>889</v>
      </c>
      <c r="B293" s="339" t="s">
        <v>890</v>
      </c>
      <c r="C293" s="293"/>
      <c r="D293" s="293"/>
    </row>
    <row r="294" spans="1:4">
      <c r="A294" s="335" t="s">
        <v>891</v>
      </c>
      <c r="B294" s="339" t="s">
        <v>892</v>
      </c>
      <c r="C294" s="293"/>
      <c r="D294" s="293"/>
    </row>
    <row r="295" spans="1:4">
      <c r="A295" s="335" t="s">
        <v>893</v>
      </c>
      <c r="B295" s="339" t="s">
        <v>894</v>
      </c>
      <c r="C295" s="293"/>
      <c r="D295" s="293"/>
    </row>
    <row r="296" spans="1:4">
      <c r="A296" s="335" t="s">
        <v>895</v>
      </c>
      <c r="B296" s="339" t="s">
        <v>896</v>
      </c>
      <c r="C296" s="293"/>
      <c r="D296" s="293"/>
    </row>
    <row r="297" spans="1:4">
      <c r="A297" s="335" t="s">
        <v>897</v>
      </c>
      <c r="B297" s="339" t="s">
        <v>898</v>
      </c>
      <c r="C297" s="293"/>
      <c r="D297" s="293"/>
    </row>
    <row r="298" spans="1:4">
      <c r="A298" s="335" t="s">
        <v>899</v>
      </c>
      <c r="B298" s="339" t="s">
        <v>900</v>
      </c>
      <c r="C298" s="293"/>
      <c r="D298" s="293"/>
    </row>
    <row r="299" spans="1:4">
      <c r="A299" s="335" t="s">
        <v>901</v>
      </c>
      <c r="B299" s="339" t="s">
        <v>902</v>
      </c>
      <c r="C299" s="293"/>
      <c r="D299" s="293"/>
    </row>
    <row r="300" spans="1:4">
      <c r="A300" s="335" t="s">
        <v>903</v>
      </c>
      <c r="B300" s="339" t="s">
        <v>904</v>
      </c>
      <c r="C300" s="293"/>
      <c r="D300" s="293"/>
    </row>
    <row r="301" spans="1:4">
      <c r="A301" s="335" t="s">
        <v>905</v>
      </c>
      <c r="B301" s="339" t="s">
        <v>906</v>
      </c>
      <c r="C301" s="293"/>
      <c r="D301" s="293"/>
    </row>
    <row r="302" spans="1:4">
      <c r="A302" s="335" t="s">
        <v>907</v>
      </c>
      <c r="B302" s="339" t="s">
        <v>908</v>
      </c>
      <c r="C302" s="293"/>
      <c r="D302" s="293"/>
    </row>
    <row r="303" spans="1:4">
      <c r="A303" s="335" t="s">
        <v>909</v>
      </c>
      <c r="B303" s="339" t="s">
        <v>910</v>
      </c>
      <c r="C303" s="293"/>
      <c r="D303" s="293"/>
    </row>
    <row r="304" spans="1:4">
      <c r="A304" s="335" t="s">
        <v>911</v>
      </c>
      <c r="B304" s="339" t="s">
        <v>912</v>
      </c>
      <c r="C304" s="293"/>
      <c r="D304" s="293"/>
    </row>
    <row r="305" spans="1:4">
      <c r="A305" s="335" t="s">
        <v>913</v>
      </c>
      <c r="B305" s="339" t="s">
        <v>914</v>
      </c>
      <c r="C305" s="293"/>
      <c r="D305" s="293"/>
    </row>
    <row r="306" spans="1:4">
      <c r="A306" s="335" t="s">
        <v>915</v>
      </c>
      <c r="B306" s="339" t="s">
        <v>916</v>
      </c>
      <c r="C306" s="293"/>
      <c r="D306" s="293"/>
    </row>
    <row r="307" spans="1:4">
      <c r="A307" s="335" t="s">
        <v>917</v>
      </c>
      <c r="B307" s="343" t="s">
        <v>918</v>
      </c>
      <c r="C307" s="293"/>
      <c r="D307" s="293"/>
    </row>
    <row r="308" spans="1:4">
      <c r="A308" s="335" t="s">
        <v>919</v>
      </c>
      <c r="B308" s="343" t="s">
        <v>920</v>
      </c>
      <c r="C308" s="293"/>
      <c r="D308" s="293"/>
    </row>
    <row r="309" spans="1:4">
      <c r="A309" s="335" t="s">
        <v>921</v>
      </c>
      <c r="B309" s="343" t="s">
        <v>922</v>
      </c>
      <c r="C309" s="293"/>
      <c r="D309" s="293"/>
    </row>
    <row r="310" spans="1:4" ht="25.5">
      <c r="A310" s="335" t="s">
        <v>923</v>
      </c>
      <c r="B310" s="343" t="s">
        <v>924</v>
      </c>
      <c r="C310" s="293"/>
      <c r="D310" s="293"/>
    </row>
    <row r="311" spans="1:4" ht="25.5">
      <c r="A311" s="335" t="s">
        <v>925</v>
      </c>
      <c r="B311" s="343" t="s">
        <v>926</v>
      </c>
      <c r="C311" s="293"/>
      <c r="D311" s="293"/>
    </row>
    <row r="312" spans="1:4">
      <c r="A312" s="335" t="s">
        <v>927</v>
      </c>
      <c r="B312" s="343" t="s">
        <v>928</v>
      </c>
      <c r="C312" s="293"/>
      <c r="D312" s="293"/>
    </row>
    <row r="313" spans="1:4">
      <c r="A313" s="335" t="s">
        <v>929</v>
      </c>
      <c r="B313" s="343" t="s">
        <v>930</v>
      </c>
      <c r="C313" s="293"/>
      <c r="D313" s="293"/>
    </row>
    <row r="314" spans="1:4" ht="18.75">
      <c r="A314" s="334">
        <v>7</v>
      </c>
      <c r="B314" s="341" t="s">
        <v>931</v>
      </c>
      <c r="C314" s="333"/>
      <c r="D314" s="333"/>
    </row>
    <row r="315" spans="1:4">
      <c r="A315" s="335" t="s">
        <v>932</v>
      </c>
      <c r="B315" s="343" t="s">
        <v>933</v>
      </c>
      <c r="C315" s="293"/>
      <c r="D315" s="293"/>
    </row>
    <row r="316" spans="1:4">
      <c r="A316" s="335" t="s">
        <v>934</v>
      </c>
      <c r="B316" s="343" t="s">
        <v>935</v>
      </c>
      <c r="C316" s="293"/>
      <c r="D316" s="293"/>
    </row>
    <row r="317" spans="1:4">
      <c r="A317" s="335" t="s">
        <v>936</v>
      </c>
      <c r="B317" s="343" t="s">
        <v>937</v>
      </c>
      <c r="C317" s="293"/>
      <c r="D317" s="293"/>
    </row>
    <row r="318" spans="1:4">
      <c r="A318" s="335" t="s">
        <v>938</v>
      </c>
      <c r="B318" s="343" t="s">
        <v>939</v>
      </c>
      <c r="C318" s="293"/>
      <c r="D318" s="293"/>
    </row>
    <row r="319" spans="1:4">
      <c r="A319" s="335" t="s">
        <v>940</v>
      </c>
      <c r="B319" s="343" t="s">
        <v>941</v>
      </c>
      <c r="C319" s="293"/>
      <c r="D319" s="293"/>
    </row>
    <row r="320" spans="1:4">
      <c r="A320" s="335" t="s">
        <v>942</v>
      </c>
      <c r="B320" s="343" t="s">
        <v>943</v>
      </c>
      <c r="C320" s="293"/>
      <c r="D320" s="293"/>
    </row>
    <row r="321" spans="1:4">
      <c r="A321" s="335" t="s">
        <v>944</v>
      </c>
      <c r="B321" s="343" t="s">
        <v>945</v>
      </c>
      <c r="C321" s="293"/>
      <c r="D321" s="293"/>
    </row>
    <row r="322" spans="1:4">
      <c r="A322" s="335" t="s">
        <v>946</v>
      </c>
      <c r="B322" s="342" t="s">
        <v>947</v>
      </c>
      <c r="C322" s="293"/>
      <c r="D322" s="293"/>
    </row>
    <row r="323" spans="1:4">
      <c r="A323" s="335" t="s">
        <v>948</v>
      </c>
      <c r="B323" s="342" t="s">
        <v>949</v>
      </c>
      <c r="C323" s="293"/>
      <c r="D323" s="293"/>
    </row>
    <row r="324" spans="1:4" ht="25.5">
      <c r="A324" s="335" t="s">
        <v>950</v>
      </c>
      <c r="B324" s="343" t="s">
        <v>951</v>
      </c>
      <c r="C324" s="293"/>
      <c r="D324" s="293"/>
    </row>
    <row r="325" spans="1:4" ht="25.5">
      <c r="A325" s="335" t="s">
        <v>952</v>
      </c>
      <c r="B325" s="343" t="s">
        <v>953</v>
      </c>
      <c r="C325" s="293"/>
      <c r="D325" s="293"/>
    </row>
    <row r="326" spans="1:4" ht="25.5">
      <c r="A326" s="335" t="s">
        <v>954</v>
      </c>
      <c r="B326" s="343" t="s">
        <v>955</v>
      </c>
      <c r="C326" s="293"/>
      <c r="D326" s="293"/>
    </row>
    <row r="327" spans="1:4" ht="25.5">
      <c r="A327" s="335" t="s">
        <v>956</v>
      </c>
      <c r="B327" s="343" t="s">
        <v>957</v>
      </c>
      <c r="C327" s="293"/>
      <c r="D327" s="293"/>
    </row>
    <row r="328" spans="1:4">
      <c r="A328" s="335" t="s">
        <v>958</v>
      </c>
      <c r="B328" s="342" t="s">
        <v>959</v>
      </c>
      <c r="C328" s="293"/>
      <c r="D328" s="293"/>
    </row>
    <row r="329" spans="1:4">
      <c r="A329" s="335" t="s">
        <v>960</v>
      </c>
      <c r="B329" s="342" t="s">
        <v>961</v>
      </c>
      <c r="C329" s="293"/>
      <c r="D329" s="293"/>
    </row>
    <row r="330" spans="1:4">
      <c r="A330" s="335" t="s">
        <v>962</v>
      </c>
      <c r="B330" s="343" t="s">
        <v>963</v>
      </c>
      <c r="C330" s="293"/>
      <c r="D330" s="293"/>
    </row>
    <row r="331" spans="1:4">
      <c r="A331" s="335" t="s">
        <v>964</v>
      </c>
      <c r="B331" s="343" t="s">
        <v>965</v>
      </c>
      <c r="C331" s="293"/>
      <c r="D331" s="293"/>
    </row>
    <row r="332" spans="1:4">
      <c r="A332" s="335" t="s">
        <v>966</v>
      </c>
      <c r="B332" s="339" t="s">
        <v>967</v>
      </c>
      <c r="C332" s="293"/>
      <c r="D332" s="293"/>
    </row>
    <row r="333" spans="1:4">
      <c r="A333" s="335" t="s">
        <v>968</v>
      </c>
      <c r="B333" s="339" t="s">
        <v>969</v>
      </c>
      <c r="C333" s="293"/>
      <c r="D333" s="293"/>
    </row>
    <row r="334" spans="1:4">
      <c r="A334" s="335" t="s">
        <v>970</v>
      </c>
      <c r="B334" s="339" t="s">
        <v>971</v>
      </c>
      <c r="C334" s="293"/>
      <c r="D334" s="293"/>
    </row>
    <row r="335" spans="1:4" ht="25.5">
      <c r="A335" s="335" t="s">
        <v>972</v>
      </c>
      <c r="B335" s="339" t="s">
        <v>973</v>
      </c>
      <c r="C335" s="293"/>
      <c r="D335" s="293"/>
    </row>
    <row r="336" spans="1:4" ht="25.5">
      <c r="A336" s="335" t="s">
        <v>974</v>
      </c>
      <c r="B336" s="339" t="s">
        <v>975</v>
      </c>
      <c r="C336" s="293"/>
      <c r="D336" s="293"/>
    </row>
    <row r="337" spans="1:4">
      <c r="A337" s="335" t="s">
        <v>976</v>
      </c>
      <c r="B337" s="339" t="s">
        <v>977</v>
      </c>
      <c r="C337" s="293"/>
      <c r="D337" s="293"/>
    </row>
    <row r="338" spans="1:4">
      <c r="A338" s="335" t="s">
        <v>978</v>
      </c>
      <c r="B338" s="339" t="s">
        <v>979</v>
      </c>
      <c r="C338" s="293"/>
      <c r="D338" s="293"/>
    </row>
    <row r="339" spans="1:4" ht="25.5">
      <c r="A339" s="335" t="s">
        <v>980</v>
      </c>
      <c r="B339" s="339" t="s">
        <v>981</v>
      </c>
      <c r="C339" s="293"/>
      <c r="D339" s="293"/>
    </row>
    <row r="340" spans="1:4" ht="25.5">
      <c r="A340" s="335" t="s">
        <v>982</v>
      </c>
      <c r="B340" s="339" t="s">
        <v>983</v>
      </c>
      <c r="C340" s="293"/>
      <c r="D340" s="293"/>
    </row>
    <row r="341" spans="1:4">
      <c r="A341" s="335" t="s">
        <v>984</v>
      </c>
      <c r="B341" s="339" t="s">
        <v>985</v>
      </c>
      <c r="C341" s="293"/>
      <c r="D341" s="293"/>
    </row>
    <row r="342" spans="1:4">
      <c r="A342" s="335" t="s">
        <v>986</v>
      </c>
      <c r="B342" s="339" t="s">
        <v>987</v>
      </c>
      <c r="C342" s="293"/>
      <c r="D342" s="293"/>
    </row>
    <row r="343" spans="1:4" ht="37.5">
      <c r="A343" s="334">
        <v>8</v>
      </c>
      <c r="B343" s="341" t="s">
        <v>988</v>
      </c>
      <c r="C343" s="333"/>
      <c r="D343" s="333"/>
    </row>
    <row r="344" spans="1:4" ht="25.5">
      <c r="A344" s="344" t="s">
        <v>989</v>
      </c>
      <c r="B344" s="342" t="s">
        <v>990</v>
      </c>
      <c r="C344" s="293"/>
      <c r="D344" s="293"/>
    </row>
    <row r="345" spans="1:4" ht="25.5">
      <c r="A345" s="344" t="s">
        <v>991</v>
      </c>
      <c r="B345" s="342" t="s">
        <v>992</v>
      </c>
      <c r="C345" s="293"/>
      <c r="D345" s="293"/>
    </row>
    <row r="346" spans="1:4">
      <c r="A346" s="335" t="s">
        <v>993</v>
      </c>
      <c r="B346" s="339" t="s">
        <v>994</v>
      </c>
      <c r="C346" s="293"/>
      <c r="D346" s="293"/>
    </row>
    <row r="347" spans="1:4">
      <c r="A347" s="335" t="s">
        <v>995</v>
      </c>
      <c r="B347" s="339" t="s">
        <v>996</v>
      </c>
      <c r="C347" s="293"/>
      <c r="D347" s="293"/>
    </row>
    <row r="348" spans="1:4">
      <c r="A348" s="340" t="s">
        <v>997</v>
      </c>
      <c r="B348" s="342" t="s">
        <v>998</v>
      </c>
      <c r="C348" s="293"/>
      <c r="D348" s="293"/>
    </row>
    <row r="349" spans="1:4">
      <c r="A349" s="340" t="s">
        <v>999</v>
      </c>
      <c r="B349" s="342" t="s">
        <v>1000</v>
      </c>
      <c r="C349" s="293"/>
      <c r="D349" s="293"/>
    </row>
    <row r="350" spans="1:4">
      <c r="A350" s="340" t="s">
        <v>1001</v>
      </c>
      <c r="B350" s="342" t="s">
        <v>1002</v>
      </c>
      <c r="C350" s="293"/>
      <c r="D350" s="293"/>
    </row>
    <row r="351" spans="1:4">
      <c r="A351" s="340" t="s">
        <v>1003</v>
      </c>
      <c r="B351" s="342" t="s">
        <v>1004</v>
      </c>
      <c r="C351" s="293"/>
      <c r="D351" s="293"/>
    </row>
    <row r="352" spans="1:4">
      <c r="A352" s="340" t="s">
        <v>1005</v>
      </c>
      <c r="B352" s="342" t="s">
        <v>1006</v>
      </c>
      <c r="C352" s="293"/>
      <c r="D352" s="293"/>
    </row>
    <row r="353" spans="1:4">
      <c r="A353" s="335" t="s">
        <v>1007</v>
      </c>
      <c r="B353" s="343" t="s">
        <v>1008</v>
      </c>
      <c r="C353" s="293"/>
      <c r="D353" s="293"/>
    </row>
    <row r="354" spans="1:4">
      <c r="A354" s="335" t="s">
        <v>1009</v>
      </c>
      <c r="B354" s="343" t="s">
        <v>1010</v>
      </c>
      <c r="C354" s="293"/>
      <c r="D354" s="293"/>
    </row>
    <row r="355" spans="1:4">
      <c r="A355" s="335" t="s">
        <v>1011</v>
      </c>
      <c r="B355" s="339" t="s">
        <v>1012</v>
      </c>
      <c r="C355" s="293"/>
      <c r="D355" s="293"/>
    </row>
    <row r="356" spans="1:4">
      <c r="A356" s="335" t="s">
        <v>1013</v>
      </c>
      <c r="B356" s="339" t="s">
        <v>1014</v>
      </c>
      <c r="C356" s="293"/>
      <c r="D356" s="293"/>
    </row>
    <row r="357" spans="1:4">
      <c r="A357" s="335" t="s">
        <v>1015</v>
      </c>
      <c r="B357" s="339" t="s">
        <v>1016</v>
      </c>
      <c r="C357" s="293"/>
      <c r="D357" s="293"/>
    </row>
    <row r="358" spans="1:4">
      <c r="A358" s="335" t="s">
        <v>1017</v>
      </c>
      <c r="B358" s="339" t="s">
        <v>1018</v>
      </c>
      <c r="C358" s="293"/>
      <c r="D358" s="293"/>
    </row>
    <row r="359" spans="1:4">
      <c r="A359" s="335" t="s">
        <v>1019</v>
      </c>
      <c r="B359" s="339" t="s">
        <v>1020</v>
      </c>
      <c r="C359" s="293"/>
      <c r="D359" s="293"/>
    </row>
    <row r="360" spans="1:4">
      <c r="A360" s="335" t="s">
        <v>1021</v>
      </c>
      <c r="B360" s="339" t="s">
        <v>1020</v>
      </c>
      <c r="C360" s="293"/>
      <c r="D360" s="293"/>
    </row>
    <row r="361" spans="1:4">
      <c r="A361" s="335" t="s">
        <v>1022</v>
      </c>
      <c r="B361" s="343" t="s">
        <v>1023</v>
      </c>
      <c r="C361" s="293"/>
      <c r="D361" s="293"/>
    </row>
    <row r="362" spans="1:4">
      <c r="A362" s="335" t="s">
        <v>1024</v>
      </c>
      <c r="B362" s="343" t="s">
        <v>1025</v>
      </c>
      <c r="C362" s="293"/>
      <c r="D362" s="293"/>
    </row>
    <row r="363" spans="1:4">
      <c r="A363" s="335" t="s">
        <v>1026</v>
      </c>
      <c r="B363" s="339" t="s">
        <v>1027</v>
      </c>
      <c r="C363" s="293"/>
      <c r="D363" s="293"/>
    </row>
    <row r="364" spans="1:4" ht="25.5">
      <c r="A364" s="335" t="s">
        <v>1028</v>
      </c>
      <c r="B364" s="339" t="s">
        <v>1029</v>
      </c>
      <c r="C364" s="293"/>
      <c r="D364" s="293"/>
    </row>
    <row r="365" spans="1:4" ht="25.5">
      <c r="A365" s="335" t="s">
        <v>1030</v>
      </c>
      <c r="B365" s="339" t="s">
        <v>1031</v>
      </c>
      <c r="C365" s="293"/>
      <c r="D365" s="293"/>
    </row>
    <row r="366" spans="1:4" ht="25.5">
      <c r="A366" s="335" t="s">
        <v>1032</v>
      </c>
      <c r="B366" s="339" t="s">
        <v>1033</v>
      </c>
      <c r="C366" s="293"/>
      <c r="D366" s="293"/>
    </row>
    <row r="367" spans="1:4">
      <c r="A367" s="335" t="s">
        <v>1034</v>
      </c>
      <c r="B367" s="339" t="s">
        <v>1035</v>
      </c>
      <c r="C367" s="293"/>
      <c r="D367" s="293"/>
    </row>
    <row r="368" spans="1:4">
      <c r="A368" s="335" t="s">
        <v>1036</v>
      </c>
      <c r="B368" s="339" t="s">
        <v>1037</v>
      </c>
      <c r="C368" s="293"/>
      <c r="D368" s="293"/>
    </row>
    <row r="369" spans="1:4">
      <c r="A369" s="335" t="s">
        <v>1038</v>
      </c>
      <c r="B369" s="339" t="s">
        <v>1039</v>
      </c>
      <c r="C369" s="293"/>
      <c r="D369" s="293"/>
    </row>
    <row r="370" spans="1:4">
      <c r="A370" s="335" t="s">
        <v>1040</v>
      </c>
      <c r="B370" s="339" t="s">
        <v>1041</v>
      </c>
      <c r="C370" s="293"/>
      <c r="D370" s="293"/>
    </row>
    <row r="371" spans="1:4">
      <c r="A371" s="335" t="s">
        <v>1042</v>
      </c>
      <c r="B371" s="342" t="s">
        <v>1043</v>
      </c>
      <c r="C371" s="293"/>
      <c r="D371" s="293"/>
    </row>
    <row r="372" spans="1:4">
      <c r="A372" s="335" t="s">
        <v>1044</v>
      </c>
      <c r="B372" s="342" t="s">
        <v>1045</v>
      </c>
      <c r="C372" s="293"/>
      <c r="D372" s="293"/>
    </row>
    <row r="373" spans="1:4">
      <c r="A373" s="335" t="s">
        <v>1046</v>
      </c>
      <c r="B373" s="339" t="s">
        <v>1047</v>
      </c>
      <c r="C373" s="293"/>
      <c r="D373" s="293"/>
    </row>
    <row r="374" spans="1:4">
      <c r="A374" s="335" t="s">
        <v>1048</v>
      </c>
      <c r="B374" s="342" t="s">
        <v>1049</v>
      </c>
      <c r="C374" s="293"/>
      <c r="D374" s="293"/>
    </row>
    <row r="375" spans="1:4">
      <c r="A375" s="335" t="s">
        <v>1050</v>
      </c>
      <c r="B375" s="342" t="s">
        <v>1051</v>
      </c>
      <c r="C375" s="293"/>
      <c r="D375" s="293"/>
    </row>
    <row r="376" spans="1:4">
      <c r="A376" s="335" t="s">
        <v>1052</v>
      </c>
      <c r="B376" s="339" t="s">
        <v>1053</v>
      </c>
      <c r="C376" s="293"/>
      <c r="D376" s="293"/>
    </row>
    <row r="377" spans="1:4">
      <c r="A377" s="335" t="s">
        <v>1054</v>
      </c>
      <c r="B377" s="339" t="s">
        <v>1055</v>
      </c>
      <c r="C377" s="293"/>
      <c r="D377" s="293"/>
    </row>
    <row r="378" spans="1:4">
      <c r="A378" s="335" t="s">
        <v>1056</v>
      </c>
      <c r="B378" s="339" t="s">
        <v>1057</v>
      </c>
      <c r="C378" s="293"/>
      <c r="D378" s="293"/>
    </row>
    <row r="379" spans="1:4">
      <c r="A379" s="335" t="s">
        <v>1058</v>
      </c>
      <c r="B379" s="342" t="s">
        <v>1059</v>
      </c>
      <c r="C379" s="293"/>
      <c r="D379" s="293"/>
    </row>
    <row r="380" spans="1:4">
      <c r="A380" s="335" t="s">
        <v>1060</v>
      </c>
      <c r="B380" s="342" t="s">
        <v>1061</v>
      </c>
      <c r="C380" s="293"/>
      <c r="D380" s="293"/>
    </row>
    <row r="381" spans="1:4">
      <c r="A381" s="335" t="s">
        <v>1062</v>
      </c>
      <c r="B381" s="342" t="s">
        <v>1063</v>
      </c>
      <c r="C381" s="293"/>
      <c r="D381" s="293"/>
    </row>
    <row r="382" spans="1:4">
      <c r="A382" s="335" t="s">
        <v>1064</v>
      </c>
      <c r="B382" s="339" t="s">
        <v>1065</v>
      </c>
      <c r="C382" s="293"/>
      <c r="D382" s="293"/>
    </row>
    <row r="383" spans="1:4">
      <c r="A383" s="335" t="s">
        <v>1066</v>
      </c>
      <c r="B383" s="339" t="s">
        <v>1067</v>
      </c>
      <c r="C383" s="293"/>
      <c r="D383" s="293"/>
    </row>
    <row r="384" spans="1:4">
      <c r="A384" s="335" t="s">
        <v>1068</v>
      </c>
      <c r="B384" s="339" t="s">
        <v>1069</v>
      </c>
      <c r="C384" s="293"/>
      <c r="D384" s="293"/>
    </row>
    <row r="385" spans="1:4">
      <c r="A385" s="335" t="s">
        <v>1070</v>
      </c>
      <c r="B385" s="339" t="s">
        <v>1071</v>
      </c>
      <c r="C385" s="293"/>
      <c r="D385" s="293"/>
    </row>
    <row r="386" spans="1:4">
      <c r="A386" s="335" t="s">
        <v>1072</v>
      </c>
      <c r="B386" s="339" t="s">
        <v>1073</v>
      </c>
      <c r="C386" s="293"/>
      <c r="D386" s="293"/>
    </row>
    <row r="387" spans="1:4">
      <c r="A387" s="335" t="s">
        <v>1074</v>
      </c>
      <c r="B387" s="339" t="s">
        <v>1075</v>
      </c>
      <c r="C387" s="293"/>
      <c r="D387" s="293"/>
    </row>
    <row r="388" spans="1:4">
      <c r="A388" s="335" t="s">
        <v>1076</v>
      </c>
      <c r="B388" s="339" t="s">
        <v>1077</v>
      </c>
      <c r="C388" s="293"/>
      <c r="D388" s="293"/>
    </row>
    <row r="389" spans="1:4">
      <c r="A389" s="335" t="s">
        <v>1078</v>
      </c>
      <c r="B389" s="339" t="s">
        <v>1079</v>
      </c>
      <c r="C389" s="293"/>
      <c r="D389" s="293"/>
    </row>
    <row r="390" spans="1:4">
      <c r="A390" s="335" t="s">
        <v>1080</v>
      </c>
      <c r="B390" s="339" t="s">
        <v>1081</v>
      </c>
      <c r="C390" s="293"/>
      <c r="D390" s="293"/>
    </row>
    <row r="391" spans="1:4">
      <c r="A391" s="335" t="s">
        <v>1082</v>
      </c>
      <c r="B391" s="339" t="s">
        <v>1083</v>
      </c>
      <c r="C391" s="293"/>
      <c r="D391" s="293"/>
    </row>
    <row r="392" spans="1:4">
      <c r="A392" s="335" t="s">
        <v>1084</v>
      </c>
      <c r="B392" s="339" t="s">
        <v>1085</v>
      </c>
      <c r="C392" s="293"/>
      <c r="D392" s="293"/>
    </row>
    <row r="393" spans="1:4">
      <c r="A393" s="335" t="s">
        <v>1086</v>
      </c>
      <c r="B393" s="339" t="s">
        <v>1087</v>
      </c>
      <c r="C393" s="293"/>
      <c r="D393" s="293"/>
    </row>
    <row r="394" spans="1:4">
      <c r="A394" s="335" t="s">
        <v>1088</v>
      </c>
      <c r="B394" s="342" t="s">
        <v>1089</v>
      </c>
      <c r="C394" s="293"/>
      <c r="D394" s="293"/>
    </row>
    <row r="395" spans="1:4">
      <c r="A395" s="335" t="s">
        <v>1090</v>
      </c>
      <c r="B395" s="342" t="s">
        <v>1091</v>
      </c>
      <c r="C395" s="293"/>
      <c r="D395" s="293"/>
    </row>
    <row r="396" spans="1:4">
      <c r="A396" s="335" t="s">
        <v>1092</v>
      </c>
      <c r="B396" s="342" t="s">
        <v>1093</v>
      </c>
      <c r="C396" s="293"/>
      <c r="D396" s="293"/>
    </row>
    <row r="397" spans="1:4">
      <c r="A397" s="335" t="s">
        <v>1094</v>
      </c>
      <c r="B397" s="342" t="s">
        <v>1095</v>
      </c>
      <c r="C397" s="293"/>
      <c r="D397" s="293"/>
    </row>
    <row r="398" spans="1:4">
      <c r="A398" s="335" t="s">
        <v>1096</v>
      </c>
      <c r="B398" s="339" t="s">
        <v>1097</v>
      </c>
      <c r="C398" s="293"/>
      <c r="D398" s="293"/>
    </row>
    <row r="399" spans="1:4">
      <c r="A399" s="335" t="s">
        <v>1098</v>
      </c>
      <c r="B399" s="339" t="s">
        <v>1099</v>
      </c>
      <c r="C399" s="293"/>
      <c r="D399" s="293"/>
    </row>
    <row r="400" spans="1:4">
      <c r="A400" s="335" t="s">
        <v>1100</v>
      </c>
      <c r="B400" s="339" t="s">
        <v>1101</v>
      </c>
      <c r="C400" s="293"/>
      <c r="D400" s="293"/>
    </row>
    <row r="401" spans="1:4">
      <c r="A401" s="335" t="s">
        <v>1102</v>
      </c>
      <c r="B401" s="339" t="s">
        <v>1103</v>
      </c>
      <c r="C401" s="293"/>
      <c r="D401" s="293"/>
    </row>
    <row r="402" spans="1:4">
      <c r="A402" s="335" t="s">
        <v>1104</v>
      </c>
      <c r="B402" s="339" t="s">
        <v>1105</v>
      </c>
      <c r="C402" s="293"/>
      <c r="D402" s="293"/>
    </row>
    <row r="403" spans="1:4">
      <c r="A403" s="335" t="s">
        <v>1106</v>
      </c>
      <c r="B403" s="339" t="s">
        <v>1107</v>
      </c>
      <c r="C403" s="293"/>
      <c r="D403" s="293"/>
    </row>
    <row r="404" spans="1:4">
      <c r="A404" s="335" t="s">
        <v>1108</v>
      </c>
      <c r="B404" s="339" t="s">
        <v>1109</v>
      </c>
      <c r="C404" s="293"/>
      <c r="D404" s="293"/>
    </row>
    <row r="405" spans="1:4">
      <c r="A405" s="335" t="s">
        <v>1110</v>
      </c>
      <c r="B405" s="339" t="s">
        <v>1111</v>
      </c>
      <c r="C405" s="293"/>
      <c r="D405" s="293"/>
    </row>
    <row r="406" spans="1:4">
      <c r="A406" s="335" t="s">
        <v>1112</v>
      </c>
      <c r="B406" s="339" t="s">
        <v>1113</v>
      </c>
      <c r="C406" s="293"/>
      <c r="D406" s="293"/>
    </row>
    <row r="407" spans="1:4">
      <c r="A407" s="335" t="s">
        <v>1114</v>
      </c>
      <c r="B407" s="339" t="s">
        <v>1115</v>
      </c>
      <c r="C407" s="293"/>
      <c r="D407" s="293"/>
    </row>
    <row r="408" spans="1:4">
      <c r="A408" s="335" t="s">
        <v>1116</v>
      </c>
      <c r="B408" s="339" t="s">
        <v>1117</v>
      </c>
      <c r="C408" s="293"/>
      <c r="D408" s="293"/>
    </row>
    <row r="409" spans="1:4">
      <c r="A409" s="335" t="s">
        <v>1118</v>
      </c>
      <c r="B409" s="339" t="s">
        <v>1119</v>
      </c>
      <c r="C409" s="293"/>
      <c r="D409" s="293"/>
    </row>
    <row r="410" spans="1:4">
      <c r="A410" s="335" t="s">
        <v>1120</v>
      </c>
      <c r="B410" s="339" t="s">
        <v>1121</v>
      </c>
      <c r="C410" s="293"/>
      <c r="D410" s="293"/>
    </row>
    <row r="411" spans="1:4">
      <c r="A411" s="335" t="s">
        <v>1122</v>
      </c>
      <c r="B411" s="336" t="s">
        <v>1123</v>
      </c>
      <c r="C411" s="293"/>
      <c r="D411" s="293"/>
    </row>
    <row r="412" spans="1:4">
      <c r="A412" s="335" t="s">
        <v>1124</v>
      </c>
      <c r="B412" s="336" t="s">
        <v>1125</v>
      </c>
      <c r="C412" s="293"/>
      <c r="D412" s="293"/>
    </row>
    <row r="413" spans="1:4">
      <c r="A413" s="335" t="s">
        <v>1126</v>
      </c>
      <c r="B413" s="336" t="s">
        <v>1127</v>
      </c>
      <c r="C413" s="293"/>
      <c r="D413" s="293"/>
    </row>
    <row r="414" spans="1:4">
      <c r="A414" s="335" t="s">
        <v>1128</v>
      </c>
      <c r="B414" s="336" t="s">
        <v>1129</v>
      </c>
      <c r="C414" s="293"/>
      <c r="D414" s="293"/>
    </row>
    <row r="415" spans="1:4">
      <c r="A415" s="335" t="s">
        <v>1130</v>
      </c>
      <c r="B415" s="336" t="s">
        <v>1131</v>
      </c>
      <c r="C415" s="293"/>
      <c r="D415" s="293"/>
    </row>
    <row r="416" spans="1:4">
      <c r="A416" s="335" t="s">
        <v>1132</v>
      </c>
      <c r="B416" s="336" t="s">
        <v>1133</v>
      </c>
      <c r="C416" s="293"/>
      <c r="D416" s="293"/>
    </row>
    <row r="417" spans="1:4">
      <c r="A417" s="335" t="s">
        <v>1134</v>
      </c>
      <c r="B417" s="345" t="s">
        <v>1135</v>
      </c>
      <c r="C417" s="293"/>
      <c r="D417" s="293"/>
    </row>
    <row r="418" spans="1:4">
      <c r="A418" s="335" t="s">
        <v>1136</v>
      </c>
      <c r="B418" s="336" t="s">
        <v>1137</v>
      </c>
      <c r="C418" s="293"/>
      <c r="D418" s="293"/>
    </row>
    <row r="419" spans="1:4">
      <c r="A419" s="335" t="s">
        <v>1138</v>
      </c>
      <c r="B419" s="336" t="s">
        <v>1139</v>
      </c>
      <c r="C419" s="293"/>
      <c r="D419" s="293"/>
    </row>
    <row r="420" spans="1:4">
      <c r="A420" s="335" t="s">
        <v>1140</v>
      </c>
      <c r="B420" s="336" t="s">
        <v>1141</v>
      </c>
      <c r="C420" s="293"/>
      <c r="D420" s="293"/>
    </row>
    <row r="421" spans="1:4">
      <c r="A421" s="335" t="s">
        <v>1142</v>
      </c>
      <c r="B421" s="336" t="s">
        <v>1143</v>
      </c>
      <c r="C421" s="293"/>
      <c r="D421" s="293"/>
    </row>
    <row r="422" spans="1:4">
      <c r="A422" s="335" t="s">
        <v>1144</v>
      </c>
      <c r="B422" s="336" t="s">
        <v>1145</v>
      </c>
      <c r="C422" s="293"/>
      <c r="D422" s="293"/>
    </row>
    <row r="423" spans="1:4">
      <c r="A423" s="335" t="s">
        <v>1146</v>
      </c>
      <c r="B423" s="336" t="s">
        <v>1147</v>
      </c>
      <c r="C423" s="293"/>
      <c r="D423" s="293"/>
    </row>
    <row r="424" spans="1:4">
      <c r="A424" s="335" t="s">
        <v>1148</v>
      </c>
      <c r="B424" s="336" t="s">
        <v>1149</v>
      </c>
      <c r="C424" s="293"/>
      <c r="D424" s="293"/>
    </row>
    <row r="425" spans="1:4">
      <c r="A425" s="335" t="s">
        <v>1150</v>
      </c>
      <c r="B425" s="336" t="s">
        <v>1151</v>
      </c>
      <c r="C425" s="293"/>
      <c r="D425" s="293"/>
    </row>
    <row r="426" spans="1:4">
      <c r="A426" s="335" t="s">
        <v>1152</v>
      </c>
      <c r="B426" s="336" t="s">
        <v>1153</v>
      </c>
      <c r="C426" s="293"/>
      <c r="D426" s="293"/>
    </row>
    <row r="427" spans="1:4">
      <c r="A427" s="335" t="s">
        <v>1154</v>
      </c>
      <c r="B427" s="336" t="s">
        <v>1155</v>
      </c>
      <c r="C427" s="293"/>
      <c r="D427" s="293"/>
    </row>
    <row r="428" spans="1:4" ht="18.75">
      <c r="A428" s="334">
        <v>9</v>
      </c>
      <c r="B428" s="341" t="s">
        <v>1156</v>
      </c>
      <c r="C428" s="333"/>
      <c r="D428" s="333"/>
    </row>
    <row r="429" spans="1:4">
      <c r="A429" s="335" t="s">
        <v>1157</v>
      </c>
      <c r="B429" s="345" t="s">
        <v>1158</v>
      </c>
      <c r="C429" s="293"/>
      <c r="D429" s="293"/>
    </row>
    <row r="430" spans="1:4">
      <c r="A430" s="335" t="s">
        <v>1159</v>
      </c>
      <c r="B430" s="345" t="s">
        <v>1160</v>
      </c>
      <c r="C430" s="293"/>
      <c r="D430" s="293"/>
    </row>
    <row r="431" spans="1:4">
      <c r="A431" s="335" t="s">
        <v>1161</v>
      </c>
      <c r="B431" s="345" t="s">
        <v>1162</v>
      </c>
      <c r="C431" s="293"/>
      <c r="D431" s="293"/>
    </row>
    <row r="432" spans="1:4">
      <c r="A432" s="335" t="s">
        <v>1163</v>
      </c>
      <c r="B432" s="337" t="s">
        <v>1164</v>
      </c>
      <c r="C432" s="293"/>
      <c r="D432" s="293"/>
    </row>
    <row r="433" spans="1:4">
      <c r="A433" s="335" t="s">
        <v>1165</v>
      </c>
      <c r="B433" s="336" t="s">
        <v>1166</v>
      </c>
      <c r="C433" s="293"/>
      <c r="D433" s="293"/>
    </row>
    <row r="434" spans="1:4">
      <c r="A434" s="335" t="s">
        <v>1167</v>
      </c>
      <c r="B434" s="336" t="s">
        <v>1168</v>
      </c>
      <c r="C434" s="293"/>
      <c r="D434" s="293"/>
    </row>
    <row r="435" spans="1:4">
      <c r="A435" s="335" t="s">
        <v>1169</v>
      </c>
      <c r="B435" s="336" t="s">
        <v>1170</v>
      </c>
      <c r="C435" s="293"/>
      <c r="D435" s="293"/>
    </row>
    <row r="436" spans="1:4">
      <c r="A436" s="335" t="s">
        <v>1171</v>
      </c>
      <c r="B436" s="336" t="s">
        <v>1172</v>
      </c>
      <c r="C436" s="293"/>
      <c r="D436" s="293"/>
    </row>
    <row r="437" spans="1:4">
      <c r="A437" s="335" t="s">
        <v>1173</v>
      </c>
      <c r="B437" s="336" t="s">
        <v>1174</v>
      </c>
      <c r="C437" s="293"/>
      <c r="D437" s="293"/>
    </row>
    <row r="438" spans="1:4">
      <c r="A438" s="335" t="s">
        <v>1175</v>
      </c>
      <c r="B438" s="336" t="s">
        <v>1176</v>
      </c>
      <c r="C438" s="293"/>
      <c r="D438" s="293"/>
    </row>
    <row r="439" spans="1:4" ht="25.5">
      <c r="A439" s="335" t="s">
        <v>1177</v>
      </c>
      <c r="B439" s="336" t="s">
        <v>1178</v>
      </c>
      <c r="C439" s="293"/>
      <c r="D439" s="293"/>
    </row>
    <row r="440" spans="1:4">
      <c r="A440" s="335" t="s">
        <v>1179</v>
      </c>
      <c r="B440" s="336" t="s">
        <v>1180</v>
      </c>
      <c r="C440" s="293"/>
      <c r="D440" s="293"/>
    </row>
    <row r="441" spans="1:4" ht="25.5">
      <c r="A441" s="335" t="s">
        <v>1181</v>
      </c>
      <c r="B441" s="336" t="s">
        <v>1182</v>
      </c>
      <c r="C441" s="293"/>
      <c r="D441" s="293"/>
    </row>
    <row r="442" spans="1:4" ht="25.5">
      <c r="A442" s="335" t="s">
        <v>1183</v>
      </c>
      <c r="B442" s="336" t="s">
        <v>1184</v>
      </c>
      <c r="C442" s="293"/>
      <c r="D442" s="293"/>
    </row>
    <row r="443" spans="1:4">
      <c r="A443" s="335" t="s">
        <v>1185</v>
      </c>
      <c r="B443" s="336" t="s">
        <v>1186</v>
      </c>
      <c r="C443" s="293"/>
      <c r="D443" s="293"/>
    </row>
    <row r="444" spans="1:4">
      <c r="A444" s="335" t="s">
        <v>1187</v>
      </c>
      <c r="B444" s="336" t="s">
        <v>1188</v>
      </c>
      <c r="C444" s="293"/>
      <c r="D444" s="293"/>
    </row>
    <row r="445" spans="1:4">
      <c r="A445" s="335" t="s">
        <v>1189</v>
      </c>
      <c r="B445" s="336" t="s">
        <v>1190</v>
      </c>
      <c r="C445" s="293"/>
      <c r="D445" s="293"/>
    </row>
    <row r="446" spans="1:4">
      <c r="A446" s="335" t="s">
        <v>1191</v>
      </c>
      <c r="B446" s="336" t="s">
        <v>1192</v>
      </c>
      <c r="C446" s="293"/>
      <c r="D446" s="293"/>
    </row>
    <row r="447" spans="1:4">
      <c r="A447" s="335" t="s">
        <v>1193</v>
      </c>
      <c r="B447" s="336" t="s">
        <v>1194</v>
      </c>
      <c r="C447" s="293"/>
      <c r="D447" s="293"/>
    </row>
    <row r="448" spans="1:4">
      <c r="A448" s="335" t="s">
        <v>1195</v>
      </c>
      <c r="B448" s="336" t="s">
        <v>1196</v>
      </c>
      <c r="C448" s="293"/>
      <c r="D448" s="293"/>
    </row>
    <row r="449" spans="1:4">
      <c r="A449" s="335" t="s">
        <v>1197</v>
      </c>
      <c r="B449" s="345" t="s">
        <v>1198</v>
      </c>
      <c r="C449" s="293"/>
      <c r="D449" s="293"/>
    </row>
    <row r="450" spans="1:4">
      <c r="A450" s="335" t="s">
        <v>1199</v>
      </c>
      <c r="B450" s="345" t="s">
        <v>1200</v>
      </c>
      <c r="C450" s="293"/>
      <c r="D450" s="293"/>
    </row>
    <row r="451" spans="1:4">
      <c r="A451" s="335" t="s">
        <v>1201</v>
      </c>
      <c r="B451" s="336" t="s">
        <v>1202</v>
      </c>
      <c r="C451" s="293"/>
      <c r="D451" s="293"/>
    </row>
    <row r="452" spans="1:4">
      <c r="A452" s="335" t="s">
        <v>1203</v>
      </c>
      <c r="B452" s="336" t="s">
        <v>1204</v>
      </c>
      <c r="C452" s="293"/>
      <c r="D452" s="293"/>
    </row>
    <row r="453" spans="1:4">
      <c r="A453" s="335" t="s">
        <v>1205</v>
      </c>
      <c r="B453" s="336" t="s">
        <v>1206</v>
      </c>
      <c r="C453" s="293"/>
      <c r="D453" s="293"/>
    </row>
    <row r="454" spans="1:4">
      <c r="A454" s="335" t="s">
        <v>1207</v>
      </c>
      <c r="B454" s="336" t="s">
        <v>1208</v>
      </c>
      <c r="C454" s="293"/>
      <c r="D454" s="293"/>
    </row>
    <row r="455" spans="1:4">
      <c r="A455" s="335" t="s">
        <v>1209</v>
      </c>
      <c r="B455" s="336" t="s">
        <v>1210</v>
      </c>
      <c r="C455" s="293"/>
      <c r="D455" s="293"/>
    </row>
    <row r="456" spans="1:4">
      <c r="A456" s="335" t="s">
        <v>1211</v>
      </c>
      <c r="B456" s="336" t="s">
        <v>1212</v>
      </c>
      <c r="C456" s="293"/>
      <c r="D456" s="293"/>
    </row>
    <row r="457" spans="1:4">
      <c r="A457" s="335" t="s">
        <v>1213</v>
      </c>
      <c r="B457" s="336" t="s">
        <v>1214</v>
      </c>
      <c r="C457" s="293"/>
      <c r="D457" s="293"/>
    </row>
    <row r="458" spans="1:4">
      <c r="A458" s="335" t="s">
        <v>1215</v>
      </c>
      <c r="B458" s="336" t="s">
        <v>1216</v>
      </c>
      <c r="C458" s="293"/>
      <c r="D458" s="293"/>
    </row>
    <row r="459" spans="1:4">
      <c r="A459" s="335" t="s">
        <v>1217</v>
      </c>
      <c r="B459" s="336" t="s">
        <v>1218</v>
      </c>
      <c r="C459" s="293"/>
      <c r="D459" s="293"/>
    </row>
    <row r="460" spans="1:4">
      <c r="A460" s="335" t="s">
        <v>1219</v>
      </c>
      <c r="B460" s="336" t="s">
        <v>1220</v>
      </c>
      <c r="C460" s="293"/>
      <c r="D460" s="293"/>
    </row>
    <row r="461" spans="1:4">
      <c r="A461" s="335" t="s">
        <v>1221</v>
      </c>
      <c r="B461" s="336" t="s">
        <v>1222</v>
      </c>
      <c r="C461" s="293"/>
      <c r="D461" s="293"/>
    </row>
    <row r="462" spans="1:4">
      <c r="A462" s="335" t="s">
        <v>1223</v>
      </c>
      <c r="B462" s="336" t="s">
        <v>1224</v>
      </c>
      <c r="C462" s="293"/>
      <c r="D462" s="293"/>
    </row>
    <row r="463" spans="1:4" ht="37.5">
      <c r="A463" s="334">
        <v>10</v>
      </c>
      <c r="B463" s="341" t="s">
        <v>1225</v>
      </c>
      <c r="C463" s="333"/>
      <c r="D463" s="333"/>
    </row>
    <row r="464" spans="1:4">
      <c r="A464" s="335" t="s">
        <v>1226</v>
      </c>
      <c r="B464" s="336" t="s">
        <v>1227</v>
      </c>
      <c r="C464" s="293"/>
      <c r="D464" s="293"/>
    </row>
    <row r="465" spans="1:4">
      <c r="A465" s="335" t="s">
        <v>1228</v>
      </c>
      <c r="B465" s="336" t="s">
        <v>1229</v>
      </c>
      <c r="C465" s="293"/>
      <c r="D465" s="293"/>
    </row>
    <row r="466" spans="1:4">
      <c r="A466" s="335" t="s">
        <v>1230</v>
      </c>
      <c r="B466" s="345" t="s">
        <v>1231</v>
      </c>
      <c r="C466" s="293"/>
      <c r="D466" s="293"/>
    </row>
    <row r="467" spans="1:4">
      <c r="A467" s="335" t="s">
        <v>1232</v>
      </c>
      <c r="B467" s="345" t="s">
        <v>1233</v>
      </c>
      <c r="C467" s="293"/>
      <c r="D467" s="293"/>
    </row>
    <row r="468" spans="1:4">
      <c r="A468" s="335" t="s">
        <v>1234</v>
      </c>
      <c r="B468" s="336" t="s">
        <v>1235</v>
      </c>
      <c r="C468" s="293"/>
      <c r="D468" s="293"/>
    </row>
    <row r="469" spans="1:4">
      <c r="A469" s="335" t="s">
        <v>1236</v>
      </c>
      <c r="B469" s="345" t="s">
        <v>1237</v>
      </c>
      <c r="C469" s="293"/>
      <c r="D469" s="293"/>
    </row>
    <row r="470" spans="1:4">
      <c r="A470" s="335" t="s">
        <v>1238</v>
      </c>
      <c r="B470" s="345" t="s">
        <v>1239</v>
      </c>
      <c r="C470" s="293"/>
      <c r="D470" s="293"/>
    </row>
    <row r="471" spans="1:4">
      <c r="A471" s="335" t="s">
        <v>1240</v>
      </c>
      <c r="B471" s="345" t="s">
        <v>1241</v>
      </c>
      <c r="C471" s="293"/>
      <c r="D471" s="293"/>
    </row>
    <row r="472" spans="1:4">
      <c r="A472" s="335" t="s">
        <v>1242</v>
      </c>
      <c r="B472" s="345" t="s">
        <v>1243</v>
      </c>
      <c r="C472" s="293"/>
      <c r="D472" s="293"/>
    </row>
    <row r="473" spans="1:4">
      <c r="A473" s="335" t="s">
        <v>1244</v>
      </c>
      <c r="B473" s="345" t="s">
        <v>1245</v>
      </c>
      <c r="C473" s="293"/>
      <c r="D473" s="293"/>
    </row>
    <row r="474" spans="1:4">
      <c r="A474" s="335" t="s">
        <v>1246</v>
      </c>
      <c r="B474" s="345" t="s">
        <v>1247</v>
      </c>
      <c r="C474" s="293"/>
      <c r="D474" s="293"/>
    </row>
    <row r="475" spans="1:4">
      <c r="A475" s="335" t="s">
        <v>1248</v>
      </c>
      <c r="B475" s="336" t="s">
        <v>1249</v>
      </c>
      <c r="C475" s="293"/>
      <c r="D475" s="293"/>
    </row>
    <row r="476" spans="1:4">
      <c r="A476" s="335" t="s">
        <v>1250</v>
      </c>
      <c r="B476" s="336" t="s">
        <v>1251</v>
      </c>
      <c r="C476" s="293"/>
      <c r="D476" s="293"/>
    </row>
    <row r="477" spans="1:4" ht="25.5">
      <c r="A477" s="335" t="s">
        <v>1252</v>
      </c>
      <c r="B477" s="345" t="s">
        <v>1253</v>
      </c>
      <c r="C477" s="293"/>
      <c r="D477" s="293"/>
    </row>
    <row r="478" spans="1:4" ht="25.5">
      <c r="A478" s="335" t="s">
        <v>1254</v>
      </c>
      <c r="B478" s="345" t="s">
        <v>1255</v>
      </c>
      <c r="C478" s="293"/>
      <c r="D478" s="293"/>
    </row>
    <row r="479" spans="1:4">
      <c r="A479" s="335" t="s">
        <v>1256</v>
      </c>
      <c r="B479" s="345" t="s">
        <v>1257</v>
      </c>
      <c r="C479" s="293"/>
      <c r="D479" s="293"/>
    </row>
    <row r="480" spans="1:4">
      <c r="A480" s="335" t="s">
        <v>1258</v>
      </c>
      <c r="B480" s="345" t="s">
        <v>1259</v>
      </c>
      <c r="C480" s="293"/>
      <c r="D480" s="293"/>
    </row>
    <row r="481" spans="1:4">
      <c r="A481" s="335" t="s">
        <v>1260</v>
      </c>
      <c r="B481" s="345" t="s">
        <v>1261</v>
      </c>
      <c r="C481" s="293"/>
      <c r="D481" s="293"/>
    </row>
    <row r="482" spans="1:4">
      <c r="A482" s="335" t="s">
        <v>1262</v>
      </c>
      <c r="B482" s="345" t="s">
        <v>1263</v>
      </c>
      <c r="C482" s="293"/>
      <c r="D482" s="293"/>
    </row>
    <row r="483" spans="1:4">
      <c r="A483" s="335" t="s">
        <v>1264</v>
      </c>
      <c r="B483" s="336" t="s">
        <v>1265</v>
      </c>
      <c r="C483" s="293"/>
      <c r="D483" s="293"/>
    </row>
    <row r="484" spans="1:4">
      <c r="A484" s="335" t="s">
        <v>1266</v>
      </c>
      <c r="B484" s="336" t="s">
        <v>1267</v>
      </c>
      <c r="C484" s="293"/>
      <c r="D484" s="293"/>
    </row>
    <row r="485" spans="1:4">
      <c r="A485" s="335" t="s">
        <v>1268</v>
      </c>
      <c r="B485" s="336" t="s">
        <v>1269</v>
      </c>
      <c r="C485" s="293"/>
      <c r="D485" s="293"/>
    </row>
    <row r="486" spans="1:4">
      <c r="A486" s="335" t="s">
        <v>1270</v>
      </c>
      <c r="B486" s="336" t="s">
        <v>1271</v>
      </c>
      <c r="C486" s="293"/>
      <c r="D486" s="293"/>
    </row>
    <row r="487" spans="1:4">
      <c r="A487" s="335" t="s">
        <v>1272</v>
      </c>
      <c r="B487" s="336" t="s">
        <v>1273</v>
      </c>
      <c r="C487" s="293"/>
      <c r="D487" s="293"/>
    </row>
    <row r="488" spans="1:4">
      <c r="A488" s="335" t="s">
        <v>1274</v>
      </c>
      <c r="B488" s="345" t="s">
        <v>1275</v>
      </c>
      <c r="C488" s="293"/>
      <c r="D488" s="293"/>
    </row>
    <row r="489" spans="1:4">
      <c r="A489" s="335" t="s">
        <v>1276</v>
      </c>
      <c r="B489" s="345" t="s">
        <v>1277</v>
      </c>
      <c r="C489" s="293"/>
      <c r="D489" s="293"/>
    </row>
    <row r="490" spans="1:4">
      <c r="A490" s="335" t="s">
        <v>1278</v>
      </c>
      <c r="B490" s="336" t="s">
        <v>1279</v>
      </c>
      <c r="C490" s="293"/>
      <c r="D490" s="293"/>
    </row>
    <row r="491" spans="1:4">
      <c r="A491" s="335" t="s">
        <v>1280</v>
      </c>
      <c r="B491" s="336" t="s">
        <v>1281</v>
      </c>
      <c r="C491" s="293"/>
      <c r="D491" s="293"/>
    </row>
    <row r="492" spans="1:4" ht="18.75">
      <c r="A492" s="334">
        <v>11</v>
      </c>
      <c r="B492" s="341" t="s">
        <v>1282</v>
      </c>
      <c r="C492" s="333"/>
      <c r="D492" s="333"/>
    </row>
    <row r="493" spans="1:4">
      <c r="A493" s="335" t="s">
        <v>1283</v>
      </c>
      <c r="B493" s="336" t="s">
        <v>1284</v>
      </c>
      <c r="C493" s="293"/>
      <c r="D493" s="293"/>
    </row>
    <row r="494" spans="1:4">
      <c r="A494" s="335" t="s">
        <v>1285</v>
      </c>
      <c r="B494" s="336" t="s">
        <v>1286</v>
      </c>
      <c r="C494" s="293"/>
      <c r="D494" s="293"/>
    </row>
    <row r="495" spans="1:4">
      <c r="A495" s="335" t="s">
        <v>1287</v>
      </c>
      <c r="B495" s="336" t="s">
        <v>1288</v>
      </c>
      <c r="C495" s="293"/>
      <c r="D495" s="293"/>
    </row>
    <row r="496" spans="1:4">
      <c r="A496" s="335" t="s">
        <v>1289</v>
      </c>
      <c r="B496" s="336" t="s">
        <v>1290</v>
      </c>
      <c r="C496" s="293"/>
      <c r="D496" s="293"/>
    </row>
    <row r="497" spans="1:4" ht="25.5">
      <c r="A497" s="335" t="s">
        <v>1291</v>
      </c>
      <c r="B497" s="336" t="s">
        <v>1292</v>
      </c>
      <c r="C497" s="293"/>
      <c r="D497" s="293"/>
    </row>
    <row r="498" spans="1:4" ht="25.5">
      <c r="A498" s="335" t="s">
        <v>1293</v>
      </c>
      <c r="B498" s="336" t="s">
        <v>1294</v>
      </c>
      <c r="C498" s="293"/>
      <c r="D498" s="293"/>
    </row>
    <row r="499" spans="1:4" ht="25.5">
      <c r="A499" s="335" t="s">
        <v>1295</v>
      </c>
      <c r="B499" s="336" t="s">
        <v>1296</v>
      </c>
      <c r="C499" s="293"/>
      <c r="D499" s="293"/>
    </row>
    <row r="500" spans="1:4">
      <c r="A500" s="335" t="s">
        <v>1297</v>
      </c>
      <c r="B500" s="336" t="s">
        <v>1298</v>
      </c>
      <c r="C500" s="293"/>
      <c r="D500" s="293"/>
    </row>
    <row r="501" spans="1:4">
      <c r="A501" s="335" t="s">
        <v>1299</v>
      </c>
      <c r="B501" s="336" t="s">
        <v>1300</v>
      </c>
      <c r="C501" s="293"/>
      <c r="D501" s="293"/>
    </row>
    <row r="502" spans="1:4">
      <c r="A502" s="335" t="s">
        <v>1301</v>
      </c>
      <c r="B502" s="336" t="s">
        <v>1302</v>
      </c>
      <c r="C502" s="293"/>
      <c r="D502" s="293"/>
    </row>
    <row r="503" spans="1:4">
      <c r="A503" s="335" t="s">
        <v>1303</v>
      </c>
      <c r="B503" s="336" t="s">
        <v>1304</v>
      </c>
      <c r="C503" s="293"/>
      <c r="D503" s="293"/>
    </row>
    <row r="504" spans="1:4">
      <c r="A504" s="335" t="s">
        <v>1305</v>
      </c>
      <c r="B504" s="336" t="s">
        <v>1306</v>
      </c>
      <c r="C504" s="293"/>
      <c r="D504" s="293"/>
    </row>
    <row r="505" spans="1:4">
      <c r="A505" s="335" t="s">
        <v>1307</v>
      </c>
      <c r="B505" s="336" t="s">
        <v>1308</v>
      </c>
      <c r="C505" s="293"/>
      <c r="D505" s="293"/>
    </row>
    <row r="506" spans="1:4">
      <c r="A506" s="335" t="s">
        <v>1309</v>
      </c>
      <c r="B506" s="336" t="s">
        <v>1310</v>
      </c>
      <c r="C506" s="293"/>
      <c r="D506" s="293"/>
    </row>
    <row r="507" spans="1:4">
      <c r="A507" s="335" t="s">
        <v>1311</v>
      </c>
      <c r="B507" s="336" t="s">
        <v>1312</v>
      </c>
      <c r="C507" s="293"/>
      <c r="D507" s="293"/>
    </row>
    <row r="508" spans="1:4">
      <c r="A508" s="335" t="s">
        <v>1313</v>
      </c>
      <c r="B508" s="336" t="s">
        <v>1314</v>
      </c>
      <c r="C508" s="293"/>
      <c r="D508" s="293"/>
    </row>
    <row r="509" spans="1:4">
      <c r="A509" s="335" t="s">
        <v>1315</v>
      </c>
      <c r="B509" s="336" t="s">
        <v>1316</v>
      </c>
      <c r="C509" s="293"/>
      <c r="D509" s="293"/>
    </row>
    <row r="510" spans="1:4">
      <c r="A510" s="335" t="s">
        <v>1317</v>
      </c>
      <c r="B510" s="336" t="s">
        <v>1318</v>
      </c>
      <c r="C510" s="293"/>
      <c r="D510" s="293"/>
    </row>
    <row r="511" spans="1:4">
      <c r="A511" s="335" t="s">
        <v>1319</v>
      </c>
      <c r="B511" s="336" t="s">
        <v>1320</v>
      </c>
      <c r="C511" s="293"/>
      <c r="D511" s="293"/>
    </row>
    <row r="512" spans="1:4">
      <c r="A512" s="335" t="s">
        <v>1321</v>
      </c>
      <c r="B512" s="336" t="s">
        <v>1322</v>
      </c>
      <c r="C512" s="293"/>
      <c r="D512" s="293"/>
    </row>
    <row r="513" spans="1:4">
      <c r="A513" s="335" t="s">
        <v>1323</v>
      </c>
      <c r="B513" s="336" t="s">
        <v>1324</v>
      </c>
      <c r="C513" s="293"/>
      <c r="D513" s="293"/>
    </row>
    <row r="514" spans="1:4">
      <c r="A514" s="335" t="s">
        <v>1325</v>
      </c>
      <c r="B514" s="336" t="s">
        <v>1326</v>
      </c>
      <c r="C514" s="293"/>
      <c r="D514" s="293"/>
    </row>
    <row r="515" spans="1:4">
      <c r="A515" s="335" t="s">
        <v>1327</v>
      </c>
      <c r="B515" s="336" t="s">
        <v>1328</v>
      </c>
      <c r="C515" s="293"/>
      <c r="D515" s="293"/>
    </row>
    <row r="516" spans="1:4">
      <c r="A516" s="335" t="s">
        <v>1329</v>
      </c>
      <c r="B516" s="336" t="s">
        <v>1330</v>
      </c>
      <c r="C516" s="293"/>
      <c r="D516" s="293"/>
    </row>
    <row r="517" spans="1:4">
      <c r="A517" s="335" t="s">
        <v>1331</v>
      </c>
      <c r="B517" s="336" t="s">
        <v>1332</v>
      </c>
      <c r="C517" s="293"/>
      <c r="D517" s="293"/>
    </row>
    <row r="518" spans="1:4">
      <c r="A518" s="335" t="s">
        <v>1333</v>
      </c>
      <c r="B518" s="336" t="s">
        <v>1334</v>
      </c>
      <c r="C518" s="293"/>
      <c r="D518" s="293"/>
    </row>
    <row r="519" spans="1:4">
      <c r="A519" s="335" t="s">
        <v>1335</v>
      </c>
      <c r="B519" s="336" t="s">
        <v>1336</v>
      </c>
      <c r="C519" s="293"/>
      <c r="D519" s="293"/>
    </row>
    <row r="520" spans="1:4">
      <c r="A520" s="335" t="s">
        <v>1337</v>
      </c>
      <c r="B520" s="336" t="s">
        <v>1338</v>
      </c>
      <c r="C520" s="293"/>
      <c r="D520" s="293"/>
    </row>
    <row r="521" spans="1:4">
      <c r="A521" s="335" t="s">
        <v>1339</v>
      </c>
      <c r="B521" s="336" t="s">
        <v>1340</v>
      </c>
      <c r="C521" s="293"/>
      <c r="D521" s="293"/>
    </row>
    <row r="522" spans="1:4">
      <c r="A522" s="335" t="s">
        <v>1341</v>
      </c>
      <c r="B522" s="336" t="s">
        <v>1342</v>
      </c>
      <c r="C522" s="293"/>
      <c r="D522" s="293"/>
    </row>
    <row r="523" spans="1:4">
      <c r="A523" s="335" t="s">
        <v>1343</v>
      </c>
      <c r="B523" s="336" t="s">
        <v>1344</v>
      </c>
      <c r="C523" s="293"/>
      <c r="D523" s="293"/>
    </row>
    <row r="524" spans="1:4">
      <c r="A524" s="335" t="s">
        <v>1345</v>
      </c>
      <c r="B524" s="336" t="s">
        <v>1346</v>
      </c>
      <c r="C524" s="293"/>
      <c r="D524" s="293"/>
    </row>
    <row r="525" spans="1:4">
      <c r="A525" s="335" t="s">
        <v>1347</v>
      </c>
      <c r="B525" s="336" t="s">
        <v>1348</v>
      </c>
      <c r="C525" s="293"/>
      <c r="D525" s="293"/>
    </row>
    <row r="526" spans="1:4">
      <c r="A526" s="335" t="s">
        <v>1349</v>
      </c>
      <c r="B526" s="336" t="s">
        <v>1350</v>
      </c>
      <c r="C526" s="293"/>
      <c r="D526" s="293"/>
    </row>
    <row r="527" spans="1:4">
      <c r="A527" s="335" t="s">
        <v>1351</v>
      </c>
      <c r="B527" s="336" t="s">
        <v>1352</v>
      </c>
      <c r="C527" s="293"/>
      <c r="D527" s="293"/>
    </row>
    <row r="528" spans="1:4">
      <c r="A528" s="335" t="s">
        <v>1353</v>
      </c>
      <c r="B528" s="336" t="s">
        <v>1354</v>
      </c>
      <c r="C528" s="293"/>
      <c r="D528" s="293"/>
    </row>
    <row r="529" spans="1:4">
      <c r="A529" s="335" t="s">
        <v>1355</v>
      </c>
      <c r="B529" s="337" t="s">
        <v>1356</v>
      </c>
      <c r="C529" s="293"/>
      <c r="D529" s="293"/>
    </row>
    <row r="530" spans="1:4" ht="18.75">
      <c r="A530" s="334">
        <v>12</v>
      </c>
      <c r="B530" s="341" t="s">
        <v>1357</v>
      </c>
      <c r="C530" s="333"/>
      <c r="D530" s="333"/>
    </row>
    <row r="531" spans="1:4">
      <c r="A531" s="335" t="s">
        <v>1358</v>
      </c>
      <c r="B531" s="345" t="s">
        <v>1359</v>
      </c>
      <c r="C531" s="293"/>
      <c r="D531" s="293"/>
    </row>
    <row r="532" spans="1:4">
      <c r="A532" s="335" t="s">
        <v>1360</v>
      </c>
      <c r="B532" s="345" t="s">
        <v>1361</v>
      </c>
      <c r="C532" s="293"/>
      <c r="D532" s="293"/>
    </row>
    <row r="533" spans="1:4">
      <c r="A533" s="335" t="s">
        <v>1362</v>
      </c>
      <c r="B533" s="336" t="s">
        <v>1363</v>
      </c>
      <c r="C533" s="293"/>
      <c r="D533" s="293"/>
    </row>
    <row r="534" spans="1:4">
      <c r="A534" s="335" t="s">
        <v>1364</v>
      </c>
      <c r="B534" s="336" t="s">
        <v>1365</v>
      </c>
      <c r="C534" s="293"/>
      <c r="D534" s="293"/>
    </row>
    <row r="535" spans="1:4">
      <c r="A535" s="335" t="s">
        <v>1366</v>
      </c>
      <c r="B535" s="336" t="s">
        <v>1367</v>
      </c>
      <c r="C535" s="293"/>
      <c r="D535" s="293"/>
    </row>
    <row r="536" spans="1:4">
      <c r="A536" s="335" t="s">
        <v>1368</v>
      </c>
      <c r="B536" s="337" t="s">
        <v>1369</v>
      </c>
      <c r="C536" s="293"/>
      <c r="D536" s="293"/>
    </row>
    <row r="537" spans="1:4">
      <c r="A537" s="335" t="s">
        <v>1370</v>
      </c>
      <c r="B537" s="336" t="s">
        <v>1371</v>
      </c>
      <c r="C537" s="293"/>
      <c r="D537" s="293"/>
    </row>
    <row r="538" spans="1:4">
      <c r="A538" s="335" t="s">
        <v>1372</v>
      </c>
      <c r="B538" s="336" t="s">
        <v>1373</v>
      </c>
      <c r="C538" s="293"/>
      <c r="D538" s="293"/>
    </row>
    <row r="539" spans="1:4">
      <c r="A539" s="335" t="s">
        <v>1374</v>
      </c>
      <c r="B539" s="336" t="s">
        <v>1375</v>
      </c>
      <c r="C539" s="293"/>
      <c r="D539" s="293"/>
    </row>
    <row r="540" spans="1:4">
      <c r="A540" s="335" t="s">
        <v>1376</v>
      </c>
      <c r="B540" s="336" t="s">
        <v>1377</v>
      </c>
      <c r="C540" s="293"/>
      <c r="D540" s="293"/>
    </row>
    <row r="541" spans="1:4">
      <c r="A541" s="335" t="s">
        <v>1378</v>
      </c>
      <c r="B541" s="336" t="s">
        <v>1379</v>
      </c>
      <c r="C541" s="293"/>
      <c r="D541" s="293"/>
    </row>
    <row r="542" spans="1:4">
      <c r="A542" s="335" t="s">
        <v>1380</v>
      </c>
      <c r="B542" s="336" t="s">
        <v>1381</v>
      </c>
      <c r="C542" s="293"/>
      <c r="D542" s="293"/>
    </row>
    <row r="543" spans="1:4">
      <c r="A543" s="335" t="s">
        <v>1382</v>
      </c>
      <c r="B543" s="345" t="s">
        <v>1383</v>
      </c>
      <c r="C543" s="293"/>
      <c r="D543" s="293"/>
    </row>
    <row r="544" spans="1:4">
      <c r="A544" s="335" t="s">
        <v>1384</v>
      </c>
      <c r="B544" s="337" t="s">
        <v>1385</v>
      </c>
      <c r="C544" s="293"/>
      <c r="D544" s="293"/>
    </row>
    <row r="545" spans="1:4">
      <c r="A545" s="335" t="s">
        <v>1386</v>
      </c>
      <c r="B545" s="336" t="s">
        <v>1387</v>
      </c>
      <c r="C545" s="293"/>
      <c r="D545" s="293"/>
    </row>
    <row r="546" spans="1:4">
      <c r="A546" s="335" t="s">
        <v>1388</v>
      </c>
      <c r="B546" s="336" t="s">
        <v>1389</v>
      </c>
      <c r="C546" s="293"/>
      <c r="D546" s="293"/>
    </row>
    <row r="547" spans="1:4" ht="18.75">
      <c r="A547" s="334">
        <v>13</v>
      </c>
      <c r="B547" s="341" t="s">
        <v>1390</v>
      </c>
      <c r="C547" s="333"/>
      <c r="D547" s="333"/>
    </row>
    <row r="548" spans="1:4">
      <c r="A548" s="335" t="s">
        <v>1391</v>
      </c>
      <c r="B548" s="336" t="s">
        <v>1392</v>
      </c>
      <c r="C548" s="293"/>
      <c r="D548" s="293"/>
    </row>
    <row r="549" spans="1:4">
      <c r="A549" s="335" t="s">
        <v>1393</v>
      </c>
      <c r="B549" s="336" t="s">
        <v>1394</v>
      </c>
      <c r="C549" s="293"/>
      <c r="D549" s="293"/>
    </row>
    <row r="550" spans="1:4">
      <c r="A550" s="335" t="s">
        <v>1395</v>
      </c>
      <c r="B550" s="336" t="s">
        <v>1396</v>
      </c>
      <c r="C550" s="293"/>
      <c r="D550" s="293"/>
    </row>
    <row r="551" spans="1:4" ht="25.5">
      <c r="A551" s="335" t="s">
        <v>1397</v>
      </c>
      <c r="B551" s="336" t="s">
        <v>1398</v>
      </c>
      <c r="C551" s="293"/>
      <c r="D551" s="293"/>
    </row>
    <row r="552" spans="1:4" ht="25.5">
      <c r="A552" s="335" t="s">
        <v>1399</v>
      </c>
      <c r="B552" s="336" t="s">
        <v>1400</v>
      </c>
      <c r="C552" s="293"/>
      <c r="D552" s="293"/>
    </row>
    <row r="553" spans="1:4" ht="25.5">
      <c r="A553" s="335" t="s">
        <v>1401</v>
      </c>
      <c r="B553" s="336" t="s">
        <v>1402</v>
      </c>
      <c r="C553" s="293"/>
      <c r="D553" s="293"/>
    </row>
    <row r="554" spans="1:4" ht="25.5">
      <c r="A554" s="335" t="s">
        <v>1403</v>
      </c>
      <c r="B554" s="336" t="s">
        <v>1404</v>
      </c>
      <c r="C554" s="293"/>
      <c r="D554" s="293"/>
    </row>
    <row r="555" spans="1:4">
      <c r="A555" s="335" t="s">
        <v>1405</v>
      </c>
      <c r="B555" s="336" t="s">
        <v>1406</v>
      </c>
      <c r="C555" s="293"/>
      <c r="D555" s="293"/>
    </row>
    <row r="556" spans="1:4">
      <c r="A556" s="335" t="s">
        <v>1407</v>
      </c>
      <c r="B556" s="336" t="s">
        <v>1408</v>
      </c>
      <c r="C556" s="293"/>
      <c r="D556" s="293"/>
    </row>
    <row r="557" spans="1:4">
      <c r="A557" s="335" t="s">
        <v>1409</v>
      </c>
      <c r="B557" s="336" t="s">
        <v>1410</v>
      </c>
      <c r="C557" s="293"/>
      <c r="D557" s="293"/>
    </row>
    <row r="558" spans="1:4">
      <c r="A558" s="335" t="s">
        <v>1411</v>
      </c>
      <c r="B558" s="336" t="s">
        <v>1412</v>
      </c>
      <c r="C558" s="293"/>
      <c r="D558" s="293"/>
    </row>
    <row r="559" spans="1:4">
      <c r="A559" s="335" t="s">
        <v>1413</v>
      </c>
      <c r="B559" s="336" t="s">
        <v>1414</v>
      </c>
      <c r="C559" s="293"/>
      <c r="D559" s="293"/>
    </row>
    <row r="560" spans="1:4">
      <c r="A560" s="340" t="s">
        <v>1415</v>
      </c>
      <c r="B560" s="345" t="s">
        <v>1416</v>
      </c>
      <c r="C560" s="293"/>
      <c r="D560" s="293"/>
    </row>
    <row r="561" spans="1:4">
      <c r="A561" s="340" t="s">
        <v>1417</v>
      </c>
      <c r="B561" s="345" t="s">
        <v>1418</v>
      </c>
      <c r="C561" s="293"/>
      <c r="D561" s="293"/>
    </row>
    <row r="562" spans="1:4">
      <c r="A562" s="335" t="s">
        <v>1419</v>
      </c>
      <c r="B562" s="336" t="s">
        <v>1420</v>
      </c>
      <c r="C562" s="293"/>
      <c r="D562" s="293"/>
    </row>
    <row r="563" spans="1:4">
      <c r="A563" s="335" t="s">
        <v>1421</v>
      </c>
      <c r="B563" s="336" t="s">
        <v>1422</v>
      </c>
      <c r="C563" s="293"/>
      <c r="D563" s="293"/>
    </row>
    <row r="564" spans="1:4">
      <c r="A564" s="335" t="s">
        <v>1423</v>
      </c>
      <c r="B564" s="336" t="s">
        <v>1424</v>
      </c>
      <c r="C564" s="293"/>
      <c r="D564" s="293"/>
    </row>
    <row r="565" spans="1:4">
      <c r="A565" s="335" t="s">
        <v>1425</v>
      </c>
      <c r="B565" s="345" t="s">
        <v>1426</v>
      </c>
      <c r="C565" s="293"/>
      <c r="D565" s="293"/>
    </row>
    <row r="566" spans="1:4" ht="18.75">
      <c r="A566" s="334">
        <v>14</v>
      </c>
      <c r="B566" s="341" t="s">
        <v>1427</v>
      </c>
      <c r="C566" s="333"/>
      <c r="D566" s="333"/>
    </row>
    <row r="567" spans="1:4">
      <c r="A567" s="335" t="s">
        <v>1428</v>
      </c>
      <c r="B567" s="336" t="s">
        <v>1429</v>
      </c>
      <c r="C567" s="293"/>
      <c r="D567" s="293"/>
    </row>
    <row r="568" spans="1:4">
      <c r="A568" s="335" t="s">
        <v>1430</v>
      </c>
      <c r="B568" s="336" t="s">
        <v>1431</v>
      </c>
      <c r="C568" s="293"/>
      <c r="D568" s="293"/>
    </row>
    <row r="569" spans="1:4">
      <c r="A569" s="335" t="s">
        <v>1432</v>
      </c>
      <c r="B569" s="336" t="s">
        <v>1433</v>
      </c>
      <c r="C569" s="293"/>
      <c r="D569" s="293"/>
    </row>
    <row r="570" spans="1:4">
      <c r="A570" s="335" t="s">
        <v>1434</v>
      </c>
      <c r="B570" s="336" t="s">
        <v>1435</v>
      </c>
      <c r="C570" s="293"/>
      <c r="D570" s="293"/>
    </row>
    <row r="571" spans="1:4">
      <c r="A571" s="335" t="s">
        <v>1436</v>
      </c>
      <c r="B571" s="345" t="s">
        <v>1437</v>
      </c>
      <c r="C571" s="293"/>
      <c r="D571" s="293"/>
    </row>
    <row r="572" spans="1:4">
      <c r="A572" s="335" t="s">
        <v>1438</v>
      </c>
      <c r="B572" s="345" t="s">
        <v>1439</v>
      </c>
      <c r="C572" s="293"/>
      <c r="D572" s="293"/>
    </row>
    <row r="573" spans="1:4" ht="25.5">
      <c r="A573" s="335" t="s">
        <v>1440</v>
      </c>
      <c r="B573" s="345" t="s">
        <v>1441</v>
      </c>
      <c r="C573" s="293"/>
      <c r="D573" s="293"/>
    </row>
    <row r="574" spans="1:4" ht="25.5">
      <c r="A574" s="335" t="s">
        <v>1442</v>
      </c>
      <c r="B574" s="345" t="s">
        <v>1443</v>
      </c>
      <c r="C574" s="293"/>
      <c r="D574" s="293"/>
    </row>
    <row r="575" spans="1:4">
      <c r="A575" s="335" t="s">
        <v>1444</v>
      </c>
      <c r="B575" s="336" t="s">
        <v>1445</v>
      </c>
      <c r="C575" s="293"/>
      <c r="D575" s="293"/>
    </row>
    <row r="576" spans="1:4">
      <c r="A576" s="346" t="s">
        <v>1446</v>
      </c>
      <c r="B576" s="347" t="s">
        <v>1447</v>
      </c>
      <c r="C576" s="293"/>
      <c r="D576" s="293"/>
    </row>
    <row r="577" spans="1:4">
      <c r="A577" s="346" t="s">
        <v>1448</v>
      </c>
      <c r="B577" s="347" t="s">
        <v>1449</v>
      </c>
      <c r="C577" s="293"/>
      <c r="D577" s="293"/>
    </row>
    <row r="578" spans="1:4">
      <c r="A578" s="346" t="s">
        <v>1450</v>
      </c>
      <c r="B578" s="347" t="s">
        <v>1451</v>
      </c>
      <c r="C578" s="293"/>
      <c r="D578" s="293"/>
    </row>
    <row r="579" spans="1:4">
      <c r="A579" s="346" t="s">
        <v>1452</v>
      </c>
      <c r="B579" s="347" t="s">
        <v>1453</v>
      </c>
      <c r="C579" s="293"/>
      <c r="D579" s="293"/>
    </row>
    <row r="580" spans="1:4">
      <c r="A580" s="346" t="s">
        <v>1454</v>
      </c>
      <c r="B580" s="347" t="s">
        <v>1455</v>
      </c>
      <c r="C580" s="293"/>
      <c r="D580" s="293"/>
    </row>
    <row r="581" spans="1:4" ht="18.75">
      <c r="A581" s="334">
        <v>15</v>
      </c>
      <c r="B581" s="341" t="s">
        <v>1456</v>
      </c>
      <c r="C581" s="333"/>
      <c r="D581" s="333"/>
    </row>
    <row r="582" spans="1:4" ht="25.5">
      <c r="A582" s="335" t="s">
        <v>1457</v>
      </c>
      <c r="B582" s="336" t="s">
        <v>1458</v>
      </c>
      <c r="C582" s="293"/>
      <c r="D582" s="293"/>
    </row>
    <row r="583" spans="1:4">
      <c r="A583" s="335" t="s">
        <v>1459</v>
      </c>
      <c r="B583" s="336" t="s">
        <v>1460</v>
      </c>
      <c r="C583" s="293"/>
      <c r="D583" s="293"/>
    </row>
    <row r="584" spans="1:4">
      <c r="A584" s="335" t="s">
        <v>1461</v>
      </c>
      <c r="B584" s="336" t="s">
        <v>1462</v>
      </c>
      <c r="C584" s="293"/>
      <c r="D584" s="293"/>
    </row>
    <row r="585" spans="1:4">
      <c r="A585" s="335" t="s">
        <v>1463</v>
      </c>
      <c r="B585" s="336" t="s">
        <v>1464</v>
      </c>
      <c r="C585" s="293"/>
      <c r="D585" s="293"/>
    </row>
    <row r="586" spans="1:4">
      <c r="A586" s="335" t="s">
        <v>1465</v>
      </c>
      <c r="B586" s="336" t="s">
        <v>1466</v>
      </c>
      <c r="C586" s="293"/>
      <c r="D586" s="293"/>
    </row>
    <row r="587" spans="1:4" ht="25.5">
      <c r="A587" s="335" t="s">
        <v>1467</v>
      </c>
      <c r="B587" s="336" t="s">
        <v>1468</v>
      </c>
      <c r="C587" s="293"/>
      <c r="D587" s="293"/>
    </row>
    <row r="588" spans="1:4" ht="25.5">
      <c r="A588" s="335" t="s">
        <v>1469</v>
      </c>
      <c r="B588" s="336" t="s">
        <v>1470</v>
      </c>
      <c r="C588" s="293"/>
      <c r="D588" s="293"/>
    </row>
    <row r="589" spans="1:4" ht="25.5">
      <c r="A589" s="335" t="s">
        <v>1471</v>
      </c>
      <c r="B589" s="336" t="s">
        <v>1472</v>
      </c>
      <c r="C589" s="293"/>
      <c r="D589" s="293"/>
    </row>
    <row r="590" spans="1:4" ht="25.5">
      <c r="A590" s="335" t="s">
        <v>1473</v>
      </c>
      <c r="B590" s="336" t="s">
        <v>1474</v>
      </c>
      <c r="C590" s="293"/>
      <c r="D590" s="293"/>
    </row>
    <row r="591" spans="1:4">
      <c r="A591" s="335" t="s">
        <v>1475</v>
      </c>
      <c r="B591" s="336" t="s">
        <v>1476</v>
      </c>
      <c r="C591" s="293"/>
      <c r="D591" s="293"/>
    </row>
    <row r="592" spans="1:4">
      <c r="A592" s="335" t="s">
        <v>1477</v>
      </c>
      <c r="B592" s="336" t="s">
        <v>1478</v>
      </c>
      <c r="C592" s="293"/>
      <c r="D592" s="293"/>
    </row>
    <row r="593" spans="1:4">
      <c r="A593" s="335" t="s">
        <v>1479</v>
      </c>
      <c r="B593" s="336" t="s">
        <v>1480</v>
      </c>
      <c r="C593" s="293"/>
      <c r="D593" s="293"/>
    </row>
    <row r="594" spans="1:4">
      <c r="A594" s="335" t="s">
        <v>1481</v>
      </c>
      <c r="B594" s="336" t="s">
        <v>1482</v>
      </c>
      <c r="C594" s="293"/>
      <c r="D594" s="293"/>
    </row>
    <row r="595" spans="1:4" ht="25.5">
      <c r="A595" s="335" t="s">
        <v>1483</v>
      </c>
      <c r="B595" s="336" t="s">
        <v>1484</v>
      </c>
      <c r="C595" s="293"/>
      <c r="D595" s="293"/>
    </row>
    <row r="596" spans="1:4" ht="25.5">
      <c r="A596" s="335" t="s">
        <v>1485</v>
      </c>
      <c r="B596" s="336" t="s">
        <v>1486</v>
      </c>
      <c r="C596" s="293"/>
      <c r="D596" s="293"/>
    </row>
    <row r="597" spans="1:4" ht="25.5">
      <c r="A597" s="335" t="s">
        <v>1487</v>
      </c>
      <c r="B597" s="336" t="s">
        <v>1488</v>
      </c>
      <c r="C597" s="293"/>
      <c r="D597" s="293"/>
    </row>
    <row r="598" spans="1:4" ht="25.5">
      <c r="A598" s="335" t="s">
        <v>1489</v>
      </c>
      <c r="B598" s="336" t="s">
        <v>1490</v>
      </c>
      <c r="C598" s="293"/>
      <c r="D598" s="293"/>
    </row>
    <row r="599" spans="1:4" ht="25.5">
      <c r="A599" s="335" t="s">
        <v>1491</v>
      </c>
      <c r="B599" s="336" t="s">
        <v>1492</v>
      </c>
      <c r="C599" s="293"/>
      <c r="D599" s="293"/>
    </row>
    <row r="600" spans="1:4" ht="25.5">
      <c r="A600" s="335" t="s">
        <v>1493</v>
      </c>
      <c r="B600" s="336" t="s">
        <v>1494</v>
      </c>
      <c r="C600" s="293"/>
      <c r="D600" s="293"/>
    </row>
    <row r="601" spans="1:4" ht="25.5">
      <c r="A601" s="335" t="s">
        <v>1495</v>
      </c>
      <c r="B601" s="336" t="s">
        <v>1496</v>
      </c>
      <c r="C601" s="293"/>
      <c r="D601" s="293"/>
    </row>
    <row r="602" spans="1:4" ht="25.5">
      <c r="A602" s="335" t="s">
        <v>1497</v>
      </c>
      <c r="B602" s="336" t="s">
        <v>1498</v>
      </c>
      <c r="C602" s="293"/>
      <c r="D602" s="293"/>
    </row>
    <row r="603" spans="1:4" ht="25.5">
      <c r="A603" s="335" t="s">
        <v>1499</v>
      </c>
      <c r="B603" s="336" t="s">
        <v>1500</v>
      </c>
      <c r="C603" s="293"/>
      <c r="D603" s="293"/>
    </row>
    <row r="604" spans="1:4" ht="25.5">
      <c r="A604" s="335" t="s">
        <v>1501</v>
      </c>
      <c r="B604" s="336" t="s">
        <v>1502</v>
      </c>
      <c r="C604" s="293"/>
      <c r="D604" s="293"/>
    </row>
    <row r="605" spans="1:4" ht="25.5">
      <c r="A605" s="335" t="s">
        <v>1503</v>
      </c>
      <c r="B605" s="336" t="s">
        <v>1504</v>
      </c>
      <c r="C605" s="293"/>
      <c r="D605" s="293"/>
    </row>
    <row r="606" spans="1:4" ht="25.5">
      <c r="A606" s="335" t="s">
        <v>1505</v>
      </c>
      <c r="B606" s="336" t="s">
        <v>1506</v>
      </c>
      <c r="C606" s="293"/>
      <c r="D606" s="293"/>
    </row>
    <row r="607" spans="1:4" ht="37.5">
      <c r="A607" s="334">
        <v>16</v>
      </c>
      <c r="B607" s="341" t="s">
        <v>1507</v>
      </c>
      <c r="C607" s="333"/>
      <c r="D607" s="333"/>
    </row>
    <row r="608" spans="1:4">
      <c r="A608" s="335" t="s">
        <v>1508</v>
      </c>
      <c r="B608" s="336" t="s">
        <v>1509</v>
      </c>
      <c r="C608" s="293"/>
      <c r="D608" s="293"/>
    </row>
    <row r="609" spans="1:4" ht="25.5">
      <c r="A609" s="335" t="s">
        <v>1510</v>
      </c>
      <c r="B609" s="336" t="s">
        <v>1511</v>
      </c>
      <c r="C609" s="293"/>
      <c r="D609" s="293"/>
    </row>
    <row r="610" spans="1:4" ht="25.5">
      <c r="A610" s="335" t="s">
        <v>1512</v>
      </c>
      <c r="B610" s="336" t="s">
        <v>1513</v>
      </c>
      <c r="C610" s="293"/>
      <c r="D610" s="293"/>
    </row>
    <row r="611" spans="1:4">
      <c r="A611" s="335" t="s">
        <v>1514</v>
      </c>
      <c r="B611" s="336" t="s">
        <v>1515</v>
      </c>
      <c r="C611" s="293"/>
      <c r="D611" s="293"/>
    </row>
    <row r="612" spans="1:4" ht="25.5">
      <c r="A612" s="335" t="s">
        <v>1516</v>
      </c>
      <c r="B612" s="336" t="s">
        <v>1517</v>
      </c>
      <c r="C612" s="293"/>
      <c r="D612" s="293"/>
    </row>
    <row r="613" spans="1:4" ht="25.5">
      <c r="A613" s="335" t="s">
        <v>1518</v>
      </c>
      <c r="B613" s="336" t="s">
        <v>1519</v>
      </c>
      <c r="C613" s="293"/>
      <c r="D613" s="293"/>
    </row>
    <row r="614" spans="1:4">
      <c r="A614" s="335" t="s">
        <v>1520</v>
      </c>
      <c r="B614" s="336" t="s">
        <v>1521</v>
      </c>
      <c r="C614" s="293"/>
      <c r="D614" s="293"/>
    </row>
    <row r="615" spans="1:4">
      <c r="A615" s="335" t="s">
        <v>1522</v>
      </c>
      <c r="B615" s="336" t="s">
        <v>1523</v>
      </c>
      <c r="C615" s="293"/>
      <c r="D615" s="293"/>
    </row>
    <row r="616" spans="1:4">
      <c r="A616" s="335" t="s">
        <v>1524</v>
      </c>
      <c r="B616" s="336" t="s">
        <v>1525</v>
      </c>
      <c r="C616" s="293"/>
      <c r="D616" s="293"/>
    </row>
    <row r="617" spans="1:4" ht="23.25">
      <c r="A617" s="348">
        <v>17</v>
      </c>
      <c r="B617" s="341" t="s">
        <v>1526</v>
      </c>
      <c r="C617" s="333"/>
      <c r="D617" s="333"/>
    </row>
    <row r="618" spans="1:4">
      <c r="A618" s="335" t="s">
        <v>1527</v>
      </c>
      <c r="B618" s="337" t="s">
        <v>1528</v>
      </c>
      <c r="C618" s="293"/>
      <c r="D618" s="293"/>
    </row>
    <row r="619" spans="1:4">
      <c r="A619" s="335" t="s">
        <v>1529</v>
      </c>
      <c r="B619" s="336" t="s">
        <v>1530</v>
      </c>
      <c r="C619" s="293"/>
      <c r="D619" s="293"/>
    </row>
    <row r="620" spans="1:4">
      <c r="A620" s="335" t="s">
        <v>1531</v>
      </c>
      <c r="B620" s="336" t="s">
        <v>1532</v>
      </c>
      <c r="C620" s="293"/>
      <c r="D620" s="293"/>
    </row>
    <row r="621" spans="1:4" ht="25.5">
      <c r="A621" s="335" t="s">
        <v>1533</v>
      </c>
      <c r="B621" s="336" t="s">
        <v>1534</v>
      </c>
      <c r="C621" s="293"/>
      <c r="D621" s="293"/>
    </row>
    <row r="622" spans="1:4">
      <c r="A622" s="335" t="s">
        <v>1535</v>
      </c>
      <c r="B622" s="336" t="s">
        <v>1536</v>
      </c>
      <c r="C622" s="293"/>
      <c r="D622" s="293"/>
    </row>
    <row r="623" spans="1:4">
      <c r="A623" s="335" t="s">
        <v>1537</v>
      </c>
      <c r="B623" s="336" t="s">
        <v>1538</v>
      </c>
      <c r="C623" s="293"/>
      <c r="D623" s="293"/>
    </row>
    <row r="624" spans="1:4">
      <c r="A624" s="335" t="s">
        <v>1539</v>
      </c>
      <c r="B624" s="336" t="s">
        <v>1540</v>
      </c>
      <c r="C624" s="293"/>
      <c r="D624" s="293"/>
    </row>
    <row r="625" spans="1:4" ht="25.5">
      <c r="A625" s="335" t="s">
        <v>1541</v>
      </c>
      <c r="B625" s="336" t="s">
        <v>1542</v>
      </c>
      <c r="C625" s="293"/>
      <c r="D625" s="293"/>
    </row>
    <row r="626" spans="1:4" ht="25.5">
      <c r="A626" s="335" t="s">
        <v>1543</v>
      </c>
      <c r="B626" s="336" t="s">
        <v>1544</v>
      </c>
      <c r="C626" s="293"/>
      <c r="D626" s="293"/>
    </row>
    <row r="627" spans="1:4">
      <c r="A627" s="335" t="s">
        <v>1545</v>
      </c>
      <c r="B627" s="336" t="s">
        <v>1546</v>
      </c>
      <c r="C627" s="293"/>
      <c r="D627" s="293"/>
    </row>
    <row r="628" spans="1:4">
      <c r="A628" s="335" t="s">
        <v>1547</v>
      </c>
      <c r="B628" s="336" t="s">
        <v>1548</v>
      </c>
      <c r="C628" s="293"/>
      <c r="D628" s="293"/>
    </row>
    <row r="629" spans="1:4">
      <c r="A629" s="335" t="s">
        <v>1549</v>
      </c>
      <c r="B629" s="336" t="s">
        <v>1550</v>
      </c>
      <c r="C629" s="293"/>
      <c r="D629" s="293"/>
    </row>
    <row r="630" spans="1:4">
      <c r="A630" s="335" t="s">
        <v>1551</v>
      </c>
      <c r="B630" s="336" t="s">
        <v>1552</v>
      </c>
      <c r="C630" s="293"/>
      <c r="D630" s="293"/>
    </row>
    <row r="631" spans="1:4">
      <c r="A631" s="335" t="s">
        <v>1553</v>
      </c>
      <c r="B631" s="336" t="s">
        <v>1554</v>
      </c>
      <c r="C631" s="293"/>
      <c r="D631" s="293"/>
    </row>
    <row r="632" spans="1:4">
      <c r="A632" s="335" t="s">
        <v>1555</v>
      </c>
      <c r="B632" s="336" t="s">
        <v>1556</v>
      </c>
      <c r="C632" s="293"/>
      <c r="D632" s="293"/>
    </row>
    <row r="633" spans="1:4">
      <c r="A633" s="335" t="s">
        <v>1557</v>
      </c>
      <c r="B633" s="336" t="s">
        <v>1558</v>
      </c>
      <c r="C633" s="293"/>
      <c r="D633" s="293"/>
    </row>
    <row r="634" spans="1:4">
      <c r="A634" s="335" t="s">
        <v>1559</v>
      </c>
      <c r="B634" s="336" t="s">
        <v>1560</v>
      </c>
      <c r="C634" s="293"/>
      <c r="D634" s="293"/>
    </row>
    <row r="635" spans="1:4">
      <c r="A635" s="335" t="s">
        <v>1561</v>
      </c>
      <c r="B635" s="336" t="s">
        <v>1562</v>
      </c>
      <c r="C635" s="293"/>
      <c r="D635" s="293"/>
    </row>
    <row r="636" spans="1:4" ht="18.75">
      <c r="A636" s="334">
        <v>18</v>
      </c>
      <c r="B636" s="341" t="s">
        <v>1563</v>
      </c>
      <c r="C636" s="333"/>
      <c r="D636" s="333"/>
    </row>
    <row r="637" spans="1:4">
      <c r="A637" s="335" t="s">
        <v>1564</v>
      </c>
      <c r="B637" s="336" t="s">
        <v>1565</v>
      </c>
      <c r="C637" s="293"/>
      <c r="D637" s="293"/>
    </row>
    <row r="638" spans="1:4">
      <c r="A638" s="335" t="s">
        <v>1566</v>
      </c>
      <c r="B638" s="336" t="s">
        <v>1567</v>
      </c>
      <c r="C638" s="293"/>
      <c r="D638" s="293"/>
    </row>
    <row r="639" spans="1:4">
      <c r="A639" s="335" t="s">
        <v>1568</v>
      </c>
      <c r="B639" s="336" t="s">
        <v>1569</v>
      </c>
      <c r="C639" s="293"/>
      <c r="D639" s="293"/>
    </row>
    <row r="640" spans="1:4">
      <c r="A640" s="335" t="s">
        <v>1570</v>
      </c>
      <c r="B640" s="336" t="s">
        <v>1571</v>
      </c>
      <c r="C640" s="293"/>
      <c r="D640" s="293"/>
    </row>
    <row r="641" spans="1:4">
      <c r="A641" s="335" t="s">
        <v>1572</v>
      </c>
      <c r="B641" s="336" t="s">
        <v>1573</v>
      </c>
      <c r="C641" s="293"/>
      <c r="D641" s="293"/>
    </row>
    <row r="642" spans="1:4">
      <c r="A642" s="335" t="s">
        <v>1574</v>
      </c>
      <c r="B642" s="336" t="s">
        <v>1575</v>
      </c>
      <c r="C642" s="293"/>
      <c r="D642" s="293"/>
    </row>
    <row r="643" spans="1:4">
      <c r="A643" s="335" t="s">
        <v>1576</v>
      </c>
      <c r="B643" s="336" t="s">
        <v>1577</v>
      </c>
      <c r="C643" s="293"/>
      <c r="D643" s="293"/>
    </row>
    <row r="644" spans="1:4">
      <c r="A644" s="335" t="s">
        <v>1578</v>
      </c>
      <c r="B644" s="336" t="s">
        <v>1579</v>
      </c>
      <c r="C644" s="293"/>
      <c r="D644" s="293"/>
    </row>
    <row r="645" spans="1:4">
      <c r="A645" s="335" t="s">
        <v>1580</v>
      </c>
      <c r="B645" s="336" t="s">
        <v>1581</v>
      </c>
      <c r="C645" s="293"/>
      <c r="D645" s="293"/>
    </row>
    <row r="646" spans="1:4">
      <c r="A646" s="335" t="s">
        <v>1582</v>
      </c>
      <c r="B646" s="336" t="s">
        <v>1583</v>
      </c>
      <c r="C646" s="293"/>
      <c r="D646" s="293"/>
    </row>
    <row r="647" spans="1:4" ht="25.5">
      <c r="A647" s="335" t="s">
        <v>1584</v>
      </c>
      <c r="B647" s="336" t="s">
        <v>1585</v>
      </c>
      <c r="C647" s="293"/>
      <c r="D647" s="293"/>
    </row>
    <row r="648" spans="1:4" ht="25.5">
      <c r="A648" s="335" t="s">
        <v>1586</v>
      </c>
      <c r="B648" s="336" t="s">
        <v>1587</v>
      </c>
      <c r="C648" s="293"/>
      <c r="D648" s="293"/>
    </row>
    <row r="649" spans="1:4">
      <c r="A649" s="335" t="s">
        <v>1588</v>
      </c>
      <c r="B649" s="336" t="s">
        <v>1589</v>
      </c>
      <c r="C649" s="293"/>
      <c r="D649" s="293"/>
    </row>
    <row r="650" spans="1:4">
      <c r="A650" s="335" t="s">
        <v>1590</v>
      </c>
      <c r="B650" s="336" t="s">
        <v>1591</v>
      </c>
      <c r="C650" s="293"/>
      <c r="D650" s="293"/>
    </row>
    <row r="651" spans="1:4">
      <c r="A651" s="335" t="s">
        <v>1592</v>
      </c>
      <c r="B651" s="336" t="s">
        <v>1593</v>
      </c>
      <c r="C651" s="293"/>
      <c r="D651" s="293"/>
    </row>
    <row r="652" spans="1:4">
      <c r="A652" s="335" t="s">
        <v>1594</v>
      </c>
      <c r="B652" s="336" t="s">
        <v>1595</v>
      </c>
      <c r="C652" s="293"/>
      <c r="D652" s="293"/>
    </row>
    <row r="653" spans="1:4">
      <c r="A653" s="335" t="s">
        <v>1596</v>
      </c>
      <c r="B653" s="336" t="s">
        <v>1597</v>
      </c>
      <c r="C653" s="293"/>
      <c r="D653" s="293"/>
    </row>
    <row r="654" spans="1:4">
      <c r="A654" s="335" t="s">
        <v>1598</v>
      </c>
      <c r="B654" s="336" t="s">
        <v>1599</v>
      </c>
      <c r="C654" s="293"/>
      <c r="D654" s="293"/>
    </row>
    <row r="655" spans="1:4" ht="18.75">
      <c r="A655" s="334">
        <v>19</v>
      </c>
      <c r="B655" s="341" t="s">
        <v>1600</v>
      </c>
      <c r="C655" s="333"/>
      <c r="D655" s="333"/>
    </row>
    <row r="656" spans="1:4">
      <c r="A656" s="335" t="s">
        <v>1601</v>
      </c>
      <c r="B656" s="347" t="s">
        <v>1602</v>
      </c>
      <c r="C656" s="293"/>
      <c r="D656" s="293"/>
    </row>
    <row r="657" spans="1:4">
      <c r="A657" s="335" t="s">
        <v>1603</v>
      </c>
      <c r="B657" s="347" t="s">
        <v>1604</v>
      </c>
      <c r="C657" s="293"/>
      <c r="D657" s="293"/>
    </row>
    <row r="658" spans="1:4">
      <c r="A658" s="335" t="s">
        <v>1605</v>
      </c>
      <c r="B658" s="347" t="s">
        <v>1606</v>
      </c>
      <c r="C658" s="293"/>
      <c r="D658" s="293"/>
    </row>
    <row r="659" spans="1:4">
      <c r="A659" s="335" t="s">
        <v>1607</v>
      </c>
      <c r="B659" s="347" t="s">
        <v>1608</v>
      </c>
      <c r="C659" s="293"/>
      <c r="D659" s="293"/>
    </row>
    <row r="660" spans="1:4" ht="25.5">
      <c r="A660" s="335" t="s">
        <v>1609</v>
      </c>
      <c r="B660" s="347" t="s">
        <v>1610</v>
      </c>
      <c r="C660" s="293"/>
      <c r="D660" s="293"/>
    </row>
    <row r="661" spans="1:4">
      <c r="A661" s="335" t="s">
        <v>1611</v>
      </c>
      <c r="B661" s="347" t="s">
        <v>1612</v>
      </c>
      <c r="C661" s="293"/>
      <c r="D661" s="293"/>
    </row>
    <row r="662" spans="1:4">
      <c r="A662" s="335" t="s">
        <v>1613</v>
      </c>
      <c r="B662" s="347" t="s">
        <v>1614</v>
      </c>
      <c r="C662" s="293"/>
      <c r="D662" s="293"/>
    </row>
    <row r="663" spans="1:4">
      <c r="A663" s="335" t="s">
        <v>1615</v>
      </c>
      <c r="B663" s="347" t="s">
        <v>1616</v>
      </c>
      <c r="C663" s="293"/>
      <c r="D663" s="293"/>
    </row>
    <row r="664" spans="1:4">
      <c r="A664" s="335" t="s">
        <v>1617</v>
      </c>
      <c r="B664" s="347" t="s">
        <v>1618</v>
      </c>
      <c r="C664" s="293"/>
      <c r="D664" s="293"/>
    </row>
    <row r="665" spans="1:4">
      <c r="A665" s="335" t="s">
        <v>1619</v>
      </c>
      <c r="B665" s="347" t="s">
        <v>1620</v>
      </c>
      <c r="C665" s="293"/>
      <c r="D665" s="293"/>
    </row>
    <row r="666" spans="1:4">
      <c r="A666" s="335" t="s">
        <v>1621</v>
      </c>
      <c r="B666" s="347" t="s">
        <v>1622</v>
      </c>
      <c r="C666" s="293"/>
      <c r="D666" s="293"/>
    </row>
    <row r="667" spans="1:4" ht="37.5">
      <c r="A667" s="334">
        <v>20</v>
      </c>
      <c r="B667" s="341" t="s">
        <v>1623</v>
      </c>
      <c r="C667" s="333"/>
      <c r="D667" s="333"/>
    </row>
    <row r="668" spans="1:4">
      <c r="A668" s="335" t="s">
        <v>1624</v>
      </c>
      <c r="B668" s="336" t="s">
        <v>1625</v>
      </c>
      <c r="C668" s="293"/>
      <c r="D668" s="293"/>
    </row>
    <row r="669" spans="1:4">
      <c r="A669" s="335" t="s">
        <v>1626</v>
      </c>
      <c r="B669" s="336" t="s">
        <v>1627</v>
      </c>
      <c r="C669" s="293"/>
      <c r="D669" s="293"/>
    </row>
    <row r="670" spans="1:4">
      <c r="A670" s="335" t="s">
        <v>1628</v>
      </c>
      <c r="B670" s="336" t="s">
        <v>1629</v>
      </c>
      <c r="C670" s="293"/>
      <c r="D670" s="293"/>
    </row>
    <row r="671" spans="1:4">
      <c r="A671" s="335" t="s">
        <v>1630</v>
      </c>
      <c r="B671" s="336" t="s">
        <v>1631</v>
      </c>
      <c r="C671" s="293"/>
      <c r="D671" s="293"/>
    </row>
    <row r="672" spans="1:4">
      <c r="A672" s="335" t="s">
        <v>1632</v>
      </c>
      <c r="B672" s="336" t="s">
        <v>1633</v>
      </c>
      <c r="C672" s="293"/>
      <c r="D672" s="293"/>
    </row>
    <row r="673" spans="1:4">
      <c r="A673" s="335" t="s">
        <v>1634</v>
      </c>
      <c r="B673" s="336" t="s">
        <v>1635</v>
      </c>
      <c r="C673" s="293"/>
      <c r="D673" s="293"/>
    </row>
    <row r="674" spans="1:4" ht="18.75">
      <c r="A674" s="334">
        <v>21</v>
      </c>
      <c r="B674" s="341" t="s">
        <v>1636</v>
      </c>
      <c r="C674" s="333"/>
      <c r="D674" s="333"/>
    </row>
    <row r="675" spans="1:4">
      <c r="A675" s="335" t="s">
        <v>1637</v>
      </c>
      <c r="B675" s="336" t="s">
        <v>1638</v>
      </c>
      <c r="C675" s="293"/>
      <c r="D675" s="293"/>
    </row>
    <row r="676" spans="1:4" ht="25.5">
      <c r="A676" s="335" t="s">
        <v>1639</v>
      </c>
      <c r="B676" s="336" t="s">
        <v>1640</v>
      </c>
      <c r="C676" s="293"/>
      <c r="D676" s="293"/>
    </row>
    <row r="677" spans="1:4" ht="25.5">
      <c r="A677" s="335" t="s">
        <v>1641</v>
      </c>
      <c r="B677" s="336" t="s">
        <v>1642</v>
      </c>
      <c r="C677" s="293"/>
      <c r="D677" s="293"/>
    </row>
    <row r="678" spans="1:4">
      <c r="A678" s="335" t="s">
        <v>1643</v>
      </c>
      <c r="B678" s="336" t="s">
        <v>1644</v>
      </c>
      <c r="C678" s="293"/>
      <c r="D678" s="293"/>
    </row>
    <row r="679" spans="1:4">
      <c r="A679" s="335" t="s">
        <v>1645</v>
      </c>
      <c r="B679" s="345" t="s">
        <v>1646</v>
      </c>
      <c r="C679" s="293"/>
      <c r="D679" s="293"/>
    </row>
    <row r="680" spans="1:4">
      <c r="A680" s="335" t="s">
        <v>1647</v>
      </c>
      <c r="B680" s="345" t="s">
        <v>1648</v>
      </c>
      <c r="C680" s="293"/>
      <c r="D680" s="293"/>
    </row>
    <row r="681" spans="1:4">
      <c r="A681" s="335" t="s">
        <v>1649</v>
      </c>
      <c r="B681" s="336" t="s">
        <v>1650</v>
      </c>
      <c r="C681" s="293"/>
      <c r="D681" s="293"/>
    </row>
    <row r="682" spans="1:4">
      <c r="A682" s="335" t="s">
        <v>1651</v>
      </c>
      <c r="B682" s="345" t="s">
        <v>1652</v>
      </c>
      <c r="C682" s="293"/>
      <c r="D682" s="293"/>
    </row>
    <row r="683" spans="1:4">
      <c r="A683" s="335" t="s">
        <v>1653</v>
      </c>
      <c r="B683" s="345" t="s">
        <v>1654</v>
      </c>
      <c r="C683" s="293"/>
      <c r="D683" s="293"/>
    </row>
    <row r="684" spans="1:4" ht="25.5">
      <c r="A684" s="335" t="s">
        <v>1655</v>
      </c>
      <c r="B684" s="345" t="s">
        <v>1656</v>
      </c>
      <c r="C684" s="293"/>
      <c r="D684" s="293"/>
    </row>
    <row r="685" spans="1:4">
      <c r="A685" s="335" t="s">
        <v>1657</v>
      </c>
      <c r="B685" s="337" t="s">
        <v>1658</v>
      </c>
      <c r="C685" s="293"/>
      <c r="D685" s="293"/>
    </row>
    <row r="686" spans="1:4">
      <c r="A686" s="335" t="s">
        <v>1659</v>
      </c>
      <c r="B686" s="336" t="s">
        <v>1660</v>
      </c>
      <c r="C686" s="293"/>
      <c r="D686" s="293"/>
    </row>
    <row r="687" spans="1:4">
      <c r="A687" s="335" t="s">
        <v>1661</v>
      </c>
      <c r="B687" s="336" t="s">
        <v>1662</v>
      </c>
      <c r="C687" s="293"/>
      <c r="D687" s="293"/>
    </row>
    <row r="688" spans="1:4">
      <c r="A688" s="335" t="s">
        <v>1663</v>
      </c>
      <c r="B688" s="345" t="s">
        <v>1664</v>
      </c>
      <c r="C688" s="293"/>
      <c r="D688" s="293"/>
    </row>
    <row r="689" spans="1:4">
      <c r="A689" s="335" t="s">
        <v>1665</v>
      </c>
      <c r="B689" s="345" t="s">
        <v>1666</v>
      </c>
      <c r="C689" s="293"/>
      <c r="D689" s="293"/>
    </row>
    <row r="690" spans="1:4">
      <c r="A690" s="335" t="s">
        <v>1667</v>
      </c>
      <c r="B690" s="336" t="s">
        <v>1668</v>
      </c>
      <c r="C690" s="293"/>
      <c r="D690" s="293"/>
    </row>
    <row r="691" spans="1:4">
      <c r="A691" s="335" t="s">
        <v>1669</v>
      </c>
      <c r="B691" s="336" t="s">
        <v>1670</v>
      </c>
      <c r="C691" s="293"/>
      <c r="D691" s="293"/>
    </row>
    <row r="692" spans="1:4" ht="25.5">
      <c r="A692" s="335" t="s">
        <v>1671</v>
      </c>
      <c r="B692" s="336" t="s">
        <v>1672</v>
      </c>
      <c r="C692" s="293"/>
      <c r="D692" s="293"/>
    </row>
    <row r="693" spans="1:4" ht="25.5">
      <c r="A693" s="335" t="s">
        <v>1673</v>
      </c>
      <c r="B693" s="336" t="s">
        <v>1674</v>
      </c>
      <c r="C693" s="293"/>
      <c r="D693" s="293"/>
    </row>
    <row r="694" spans="1:4">
      <c r="A694" s="335" t="s">
        <v>1675</v>
      </c>
      <c r="B694" s="336" t="s">
        <v>1676</v>
      </c>
      <c r="C694" s="293"/>
      <c r="D694" s="293"/>
    </row>
    <row r="695" spans="1:4">
      <c r="A695" s="335" t="s">
        <v>1677</v>
      </c>
      <c r="B695" s="336" t="s">
        <v>1678</v>
      </c>
      <c r="C695" s="293"/>
      <c r="D695" s="293"/>
    </row>
    <row r="696" spans="1:4">
      <c r="A696" s="335" t="s">
        <v>1679</v>
      </c>
      <c r="B696" s="336" t="s">
        <v>1680</v>
      </c>
      <c r="C696" s="293"/>
      <c r="D696" s="293"/>
    </row>
    <row r="697" spans="1:4">
      <c r="A697" s="335" t="s">
        <v>1681</v>
      </c>
      <c r="B697" s="336" t="s">
        <v>1682</v>
      </c>
      <c r="C697" s="293"/>
      <c r="D697" s="293"/>
    </row>
    <row r="698" spans="1:4">
      <c r="A698" s="335" t="s">
        <v>1683</v>
      </c>
      <c r="B698" s="336" t="s">
        <v>1684</v>
      </c>
      <c r="C698" s="293"/>
      <c r="D698" s="293"/>
    </row>
    <row r="699" spans="1:4">
      <c r="A699" s="335" t="s">
        <v>1685</v>
      </c>
      <c r="B699" s="336" t="s">
        <v>1686</v>
      </c>
      <c r="C699" s="293"/>
      <c r="D699" s="293"/>
    </row>
    <row r="700" spans="1:4">
      <c r="A700" s="335" t="s">
        <v>1687</v>
      </c>
      <c r="B700" s="336" t="s">
        <v>1688</v>
      </c>
      <c r="C700" s="293"/>
      <c r="D700" s="293"/>
    </row>
    <row r="701" spans="1:4">
      <c r="A701" s="335" t="s">
        <v>1689</v>
      </c>
      <c r="B701" s="336" t="s">
        <v>1690</v>
      </c>
      <c r="C701" s="293"/>
      <c r="D701" s="293"/>
    </row>
    <row r="702" spans="1:4">
      <c r="A702" s="335" t="s">
        <v>1691</v>
      </c>
      <c r="B702" s="336" t="s">
        <v>1692</v>
      </c>
      <c r="C702" s="293"/>
      <c r="D702" s="293"/>
    </row>
    <row r="703" spans="1:4">
      <c r="A703" s="335" t="s">
        <v>1693</v>
      </c>
      <c r="B703" s="336" t="s">
        <v>1694</v>
      </c>
      <c r="C703" s="293"/>
      <c r="D703" s="293"/>
    </row>
    <row r="704" spans="1:4" ht="18.75">
      <c r="A704" s="334">
        <v>22</v>
      </c>
      <c r="B704" s="341" t="s">
        <v>1695</v>
      </c>
      <c r="C704" s="333"/>
      <c r="D704" s="333"/>
    </row>
    <row r="705" spans="1:4">
      <c r="A705" s="335" t="s">
        <v>1696</v>
      </c>
      <c r="B705" s="336" t="s">
        <v>1697</v>
      </c>
      <c r="C705" s="293"/>
      <c r="D705" s="293"/>
    </row>
    <row r="706" spans="1:4">
      <c r="A706" s="335" t="s">
        <v>1698</v>
      </c>
      <c r="B706" s="336" t="s">
        <v>1699</v>
      </c>
      <c r="C706" s="293"/>
      <c r="D706" s="293"/>
    </row>
    <row r="707" spans="1:4">
      <c r="A707" s="335" t="s">
        <v>1700</v>
      </c>
      <c r="B707" s="336" t="s">
        <v>1701</v>
      </c>
      <c r="C707" s="293"/>
      <c r="D707" s="293"/>
    </row>
    <row r="708" spans="1:4">
      <c r="A708" s="335" t="s">
        <v>1702</v>
      </c>
      <c r="B708" s="336" t="s">
        <v>1703</v>
      </c>
      <c r="C708" s="293"/>
      <c r="D708" s="293"/>
    </row>
    <row r="709" spans="1:4">
      <c r="A709" s="335" t="s">
        <v>1704</v>
      </c>
      <c r="B709" s="336" t="s">
        <v>1705</v>
      </c>
      <c r="C709" s="293"/>
      <c r="D709" s="293"/>
    </row>
    <row r="710" spans="1:4">
      <c r="A710" s="335" t="s">
        <v>1706</v>
      </c>
      <c r="B710" s="336" t="s">
        <v>1707</v>
      </c>
      <c r="C710" s="293"/>
      <c r="D710" s="293"/>
    </row>
    <row r="711" spans="1:4">
      <c r="A711" s="335" t="s">
        <v>1708</v>
      </c>
      <c r="B711" s="336" t="s">
        <v>1709</v>
      </c>
      <c r="C711" s="293"/>
      <c r="D711" s="293"/>
    </row>
    <row r="712" spans="1:4">
      <c r="A712" s="335" t="s">
        <v>1710</v>
      </c>
      <c r="B712" s="336" t="s">
        <v>1711</v>
      </c>
      <c r="C712" s="293"/>
      <c r="D712" s="293"/>
    </row>
    <row r="713" spans="1:4" ht="37.5">
      <c r="A713" s="334">
        <v>23</v>
      </c>
      <c r="B713" s="341" t="s">
        <v>1712</v>
      </c>
      <c r="C713" s="333"/>
      <c r="D713" s="333"/>
    </row>
    <row r="714" spans="1:4" ht="25.5">
      <c r="A714" s="335" t="s">
        <v>1713</v>
      </c>
      <c r="B714" s="336" t="s">
        <v>1714</v>
      </c>
      <c r="C714" s="293"/>
      <c r="D714" s="293"/>
    </row>
    <row r="715" spans="1:4" ht="25.5">
      <c r="A715" s="335" t="s">
        <v>1715</v>
      </c>
      <c r="B715" s="336" t="s">
        <v>1716</v>
      </c>
      <c r="C715" s="293"/>
      <c r="D715" s="293"/>
    </row>
    <row r="716" spans="1:4">
      <c r="A716" s="335" t="s">
        <v>1717</v>
      </c>
      <c r="B716" s="336" t="s">
        <v>1718</v>
      </c>
      <c r="C716" s="293"/>
      <c r="D716" s="293"/>
    </row>
    <row r="717" spans="1:4">
      <c r="A717" s="335" t="s">
        <v>1719</v>
      </c>
      <c r="B717" s="336" t="s">
        <v>1720</v>
      </c>
      <c r="C717" s="293"/>
      <c r="D717" s="293"/>
    </row>
    <row r="718" spans="1:4">
      <c r="A718" s="335" t="s">
        <v>1721</v>
      </c>
      <c r="B718" s="336" t="s">
        <v>1722</v>
      </c>
      <c r="C718" s="293"/>
      <c r="D718" s="293"/>
    </row>
    <row r="719" spans="1:4">
      <c r="A719" s="335" t="s">
        <v>1723</v>
      </c>
      <c r="B719" s="337" t="s">
        <v>1724</v>
      </c>
      <c r="C719" s="293"/>
      <c r="D719" s="293"/>
    </row>
    <row r="720" spans="1:4">
      <c r="A720" s="335" t="s">
        <v>1725</v>
      </c>
      <c r="B720" s="337" t="s">
        <v>1726</v>
      </c>
      <c r="C720" s="293"/>
      <c r="D720" s="293"/>
    </row>
    <row r="721" spans="1:4">
      <c r="A721" s="335" t="s">
        <v>1727</v>
      </c>
      <c r="B721" s="337" t="s">
        <v>1728</v>
      </c>
      <c r="C721" s="293"/>
      <c r="D721" s="293"/>
    </row>
    <row r="722" spans="1:4">
      <c r="A722" s="335" t="s">
        <v>1729</v>
      </c>
      <c r="B722" s="336" t="s">
        <v>1730</v>
      </c>
      <c r="C722" s="293"/>
      <c r="D722" s="293"/>
    </row>
    <row r="723" spans="1:4">
      <c r="A723" s="335" t="s">
        <v>1731</v>
      </c>
      <c r="B723" s="336" t="s">
        <v>1732</v>
      </c>
      <c r="C723" s="293"/>
      <c r="D723" s="293"/>
    </row>
    <row r="724" spans="1:4">
      <c r="A724" s="335" t="s">
        <v>1733</v>
      </c>
      <c r="B724" s="336" t="s">
        <v>1734</v>
      </c>
      <c r="C724" s="293"/>
      <c r="D724" s="293"/>
    </row>
    <row r="725" spans="1:4">
      <c r="A725" s="335" t="s">
        <v>1735</v>
      </c>
      <c r="B725" s="336" t="s">
        <v>1736</v>
      </c>
      <c r="C725" s="293"/>
      <c r="D725" s="293"/>
    </row>
    <row r="726" spans="1:4">
      <c r="A726" s="335" t="s">
        <v>1737</v>
      </c>
      <c r="B726" s="336" t="s">
        <v>1738</v>
      </c>
      <c r="C726" s="293"/>
      <c r="D726" s="293"/>
    </row>
    <row r="727" spans="1:4" ht="23.25">
      <c r="A727" s="349"/>
      <c r="B727" s="350" t="s">
        <v>1739</v>
      </c>
      <c r="C727" s="350"/>
      <c r="D727" s="333"/>
    </row>
    <row r="728" spans="1:4">
      <c r="A728" s="335" t="s">
        <v>1740</v>
      </c>
      <c r="B728" s="351" t="s">
        <v>1741</v>
      </c>
      <c r="C728" s="293"/>
      <c r="D728" s="293"/>
    </row>
    <row r="729" spans="1:4" ht="25.5">
      <c r="A729" s="352" t="s">
        <v>1742</v>
      </c>
      <c r="B729" s="351" t="s">
        <v>1743</v>
      </c>
      <c r="C729" s="293"/>
      <c r="D729" s="293"/>
    </row>
    <row r="730" spans="1:4">
      <c r="A730" s="352" t="s">
        <v>1744</v>
      </c>
      <c r="B730" s="351" t="s">
        <v>1745</v>
      </c>
      <c r="C730" s="293"/>
      <c r="D730" s="293"/>
    </row>
    <row r="731" spans="1:4" ht="23.25">
      <c r="A731" s="353"/>
      <c r="B731" s="350" t="s">
        <v>1746</v>
      </c>
      <c r="C731" s="350"/>
      <c r="D731" s="333"/>
    </row>
    <row r="732" spans="1:4">
      <c r="A732" s="352" t="s">
        <v>1747</v>
      </c>
      <c r="B732" s="351" t="s">
        <v>1748</v>
      </c>
      <c r="C732" s="293"/>
      <c r="D732" s="293"/>
    </row>
    <row r="733" spans="1:4">
      <c r="A733" s="352" t="s">
        <v>1749</v>
      </c>
      <c r="B733" s="351" t="s">
        <v>1750</v>
      </c>
      <c r="C733" s="293"/>
      <c r="D733" s="293"/>
    </row>
    <row r="734" spans="1:4">
      <c r="A734" s="352" t="s">
        <v>1751</v>
      </c>
      <c r="B734" s="351" t="s">
        <v>1752</v>
      </c>
      <c r="C734" s="293"/>
      <c r="D734" s="293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66"/>
  <sheetViews>
    <sheetView view="pageBreakPreview" zoomScaleSheetLayoutView="100" workbookViewId="0">
      <selection activeCell="A65" sqref="A65:H65"/>
    </sheetView>
  </sheetViews>
  <sheetFormatPr defaultRowHeight="12.75"/>
  <cols>
    <col min="1" max="1" width="12.7109375" customWidth="1"/>
    <col min="2" max="2" width="66.140625" customWidth="1"/>
    <col min="3" max="3" width="10.7109375" customWidth="1"/>
    <col min="4" max="5" width="10.85546875" customWidth="1"/>
    <col min="6" max="6" width="10.5703125" customWidth="1"/>
    <col min="7" max="7" width="10.85546875" customWidth="1"/>
    <col min="8" max="8" width="11.5703125" customWidth="1"/>
  </cols>
  <sheetData>
    <row r="1" spans="1:8" ht="42.75" customHeight="1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  <c r="H1" s="102"/>
    </row>
    <row r="2" spans="1:8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  <c r="H2" s="102"/>
    </row>
    <row r="3" spans="1:8">
      <c r="A3" s="219"/>
      <c r="B3" s="220"/>
      <c r="C3" s="211"/>
      <c r="D3" s="215"/>
      <c r="E3" s="215"/>
      <c r="F3" s="215"/>
      <c r="G3" s="217"/>
      <c r="H3" s="102"/>
    </row>
    <row r="4" spans="1:8" ht="14.25">
      <c r="A4" s="219"/>
      <c r="B4" s="220" t="s">
        <v>1838</v>
      </c>
      <c r="C4" s="212" t="s">
        <v>1794</v>
      </c>
      <c r="D4" s="216"/>
      <c r="E4" s="216"/>
      <c r="F4" s="216"/>
      <c r="G4" s="218"/>
      <c r="H4" s="102"/>
    </row>
    <row r="5" spans="1:8" ht="14.25">
      <c r="A5" s="219"/>
      <c r="B5" s="220" t="s">
        <v>215</v>
      </c>
      <c r="C5" s="212"/>
      <c r="D5" s="216"/>
      <c r="E5" s="216"/>
      <c r="F5" s="216"/>
      <c r="G5" s="218"/>
      <c r="H5" s="102"/>
    </row>
    <row r="6" spans="1:8" ht="15.75">
      <c r="A6" s="176"/>
      <c r="B6" s="176"/>
      <c r="C6" s="176"/>
      <c r="D6" s="176"/>
      <c r="E6" s="176"/>
      <c r="F6" s="176"/>
      <c r="G6" s="99"/>
      <c r="H6" s="99"/>
    </row>
    <row r="7" spans="1:8" ht="16.5" customHeight="1">
      <c r="A7" s="576" t="s">
        <v>120</v>
      </c>
      <c r="B7" s="576" t="s">
        <v>217</v>
      </c>
      <c r="C7" s="569" t="s">
        <v>1793</v>
      </c>
      <c r="D7" s="569"/>
      <c r="E7" s="569" t="s">
        <v>1792</v>
      </c>
      <c r="F7" s="569"/>
      <c r="G7" s="569" t="s">
        <v>88</v>
      </c>
      <c r="H7" s="569"/>
    </row>
    <row r="8" spans="1:8" ht="27.75" customHeight="1" thickBot="1">
      <c r="A8" s="577"/>
      <c r="B8" s="577"/>
      <c r="C8" s="101" t="s">
        <v>1775</v>
      </c>
      <c r="D8" s="101" t="s">
        <v>1776</v>
      </c>
      <c r="E8" s="101" t="s">
        <v>1775</v>
      </c>
      <c r="F8" s="101" t="s">
        <v>1776</v>
      </c>
      <c r="G8" s="101" t="s">
        <v>1775</v>
      </c>
      <c r="H8" s="101" t="s">
        <v>1776</v>
      </c>
    </row>
    <row r="9" spans="1:8" ht="15" thickTop="1">
      <c r="A9" s="404"/>
      <c r="B9" s="488" t="s">
        <v>1869</v>
      </c>
      <c r="C9" s="405"/>
      <c r="D9" s="405"/>
      <c r="E9" s="405"/>
      <c r="F9" s="405"/>
      <c r="G9" s="405"/>
      <c r="H9" s="406"/>
    </row>
    <row r="10" spans="1:8">
      <c r="A10" s="407" t="s">
        <v>1870</v>
      </c>
      <c r="B10" s="408" t="s">
        <v>1871</v>
      </c>
      <c r="C10" s="401">
        <v>28</v>
      </c>
      <c r="D10" s="401">
        <v>35</v>
      </c>
      <c r="E10" s="395">
        <v>184</v>
      </c>
      <c r="F10" s="395">
        <v>100</v>
      </c>
      <c r="G10" s="401">
        <f t="shared" ref="G10:H12" si="0">SUM(C10+E10)</f>
        <v>212</v>
      </c>
      <c r="H10" s="401">
        <f t="shared" si="0"/>
        <v>135</v>
      </c>
    </row>
    <row r="11" spans="1:8">
      <c r="A11" s="407" t="s">
        <v>1872</v>
      </c>
      <c r="B11" s="409" t="s">
        <v>1873</v>
      </c>
      <c r="C11" s="401">
        <v>16</v>
      </c>
      <c r="D11" s="401">
        <v>70</v>
      </c>
      <c r="E11" s="395">
        <v>186</v>
      </c>
      <c r="F11" s="395">
        <v>135</v>
      </c>
      <c r="G11" s="401">
        <f t="shared" si="0"/>
        <v>202</v>
      </c>
      <c r="H11" s="401">
        <f t="shared" si="0"/>
        <v>205</v>
      </c>
    </row>
    <row r="12" spans="1:8">
      <c r="A12" s="407" t="s">
        <v>1874</v>
      </c>
      <c r="B12" s="409" t="s">
        <v>1875</v>
      </c>
      <c r="C12" s="401">
        <v>158</v>
      </c>
      <c r="D12" s="401">
        <v>400</v>
      </c>
      <c r="E12" s="395">
        <v>372</v>
      </c>
      <c r="F12" s="395">
        <v>270</v>
      </c>
      <c r="G12" s="401">
        <f t="shared" si="0"/>
        <v>530</v>
      </c>
      <c r="H12" s="401">
        <f t="shared" si="0"/>
        <v>670</v>
      </c>
    </row>
    <row r="13" spans="1:8" ht="15">
      <c r="A13" s="410"/>
      <c r="B13" s="489" t="s">
        <v>1876</v>
      </c>
      <c r="C13" s="411">
        <f t="shared" ref="C13:H13" si="1">SUM(C9:C12)</f>
        <v>202</v>
      </c>
      <c r="D13" s="411">
        <f t="shared" si="1"/>
        <v>505</v>
      </c>
      <c r="E13" s="412">
        <f t="shared" si="1"/>
        <v>742</v>
      </c>
      <c r="F13" s="412">
        <f t="shared" si="1"/>
        <v>505</v>
      </c>
      <c r="G13" s="413">
        <f t="shared" si="1"/>
        <v>944</v>
      </c>
      <c r="H13" s="412">
        <f t="shared" si="1"/>
        <v>1010</v>
      </c>
    </row>
    <row r="14" spans="1:8" ht="14.25">
      <c r="A14" s="274"/>
      <c r="B14" s="141"/>
      <c r="C14" s="138"/>
      <c r="D14" s="138"/>
      <c r="E14" s="139"/>
      <c r="F14" s="139"/>
      <c r="G14" s="140"/>
      <c r="H14" s="139"/>
    </row>
    <row r="15" spans="1:8" ht="14.25">
      <c r="A15" s="414"/>
      <c r="B15" s="490" t="s">
        <v>1877</v>
      </c>
      <c r="C15" s="403"/>
      <c r="D15" s="403"/>
      <c r="E15" s="403"/>
      <c r="F15" s="403"/>
      <c r="G15" s="403"/>
      <c r="H15" s="403"/>
    </row>
    <row r="16" spans="1:8" ht="14.25">
      <c r="A16" s="457" t="s">
        <v>1953</v>
      </c>
      <c r="B16" s="416" t="s">
        <v>1954</v>
      </c>
      <c r="C16" s="403"/>
      <c r="D16" s="309">
        <v>500</v>
      </c>
      <c r="E16" s="309"/>
      <c r="F16" s="309">
        <v>100</v>
      </c>
      <c r="G16" s="309"/>
      <c r="H16" s="309">
        <f>SUM(D16+F16)</f>
        <v>600</v>
      </c>
    </row>
    <row r="17" spans="1:8">
      <c r="A17" s="415" t="s">
        <v>1878</v>
      </c>
      <c r="B17" s="416" t="s">
        <v>1879</v>
      </c>
      <c r="C17" s="309">
        <v>304</v>
      </c>
      <c r="D17" s="309">
        <v>400</v>
      </c>
      <c r="E17" s="309"/>
      <c r="F17" s="309"/>
      <c r="G17" s="309">
        <f>SUM(C17+E17)</f>
        <v>304</v>
      </c>
      <c r="H17" s="309">
        <f>SUM(D17+F17)</f>
        <v>400</v>
      </c>
    </row>
    <row r="18" spans="1:8" ht="15">
      <c r="A18" s="417"/>
      <c r="B18" s="490" t="s">
        <v>1880</v>
      </c>
      <c r="C18" s="418">
        <f t="shared" ref="C18:G18" si="2">SUM(C16:C17)</f>
        <v>304</v>
      </c>
      <c r="D18" s="418">
        <f t="shared" si="2"/>
        <v>900</v>
      </c>
      <c r="E18" s="418"/>
      <c r="F18" s="418">
        <f t="shared" si="2"/>
        <v>100</v>
      </c>
      <c r="G18" s="418">
        <f t="shared" si="2"/>
        <v>304</v>
      </c>
      <c r="H18" s="418">
        <f>SUM(H16:H17)</f>
        <v>1000</v>
      </c>
    </row>
    <row r="19" spans="1:8" ht="14.25">
      <c r="A19" s="419"/>
      <c r="B19" s="420"/>
      <c r="C19" s="420"/>
      <c r="D19" s="420"/>
      <c r="E19" s="421"/>
      <c r="F19" s="421"/>
      <c r="G19" s="421"/>
      <c r="H19" s="421"/>
    </row>
    <row r="20" spans="1:8" ht="14.25">
      <c r="A20" s="274"/>
      <c r="B20" s="145"/>
      <c r="C20" s="145"/>
      <c r="D20" s="145"/>
      <c r="E20" s="381"/>
      <c r="F20" s="381"/>
      <c r="G20" s="381"/>
      <c r="H20" s="381"/>
    </row>
    <row r="21" spans="1:8" ht="14.25">
      <c r="A21" s="414"/>
      <c r="B21" s="490" t="s">
        <v>1881</v>
      </c>
      <c r="C21" s="403"/>
      <c r="D21" s="403"/>
      <c r="E21" s="403"/>
      <c r="F21" s="403"/>
      <c r="G21" s="403"/>
      <c r="H21" s="403"/>
    </row>
    <row r="22" spans="1:8">
      <c r="A22" s="422" t="s">
        <v>1882</v>
      </c>
      <c r="B22" s="423" t="s">
        <v>1883</v>
      </c>
      <c r="C22" s="401">
        <v>716</v>
      </c>
      <c r="D22" s="401">
        <v>750</v>
      </c>
      <c r="E22" s="424"/>
      <c r="F22" s="424"/>
      <c r="G22" s="401">
        <f>SUM(C22+E22)</f>
        <v>716</v>
      </c>
      <c r="H22" s="401">
        <f t="shared" ref="H22:H40" si="3">SUM(D22+F22)</f>
        <v>750</v>
      </c>
    </row>
    <row r="23" spans="1:8" ht="14.25">
      <c r="A23" s="422" t="s">
        <v>1884</v>
      </c>
      <c r="B23" s="425" t="s">
        <v>1885</v>
      </c>
      <c r="C23" s="426">
        <v>2761</v>
      </c>
      <c r="D23" s="426">
        <v>2900</v>
      </c>
      <c r="E23" s="403"/>
      <c r="F23" s="403"/>
      <c r="G23" s="426">
        <f>SUM(C23+E23)</f>
        <v>2761</v>
      </c>
      <c r="H23" s="426">
        <f t="shared" si="3"/>
        <v>2900</v>
      </c>
    </row>
    <row r="24" spans="1:8">
      <c r="A24" s="427" t="s">
        <v>1886</v>
      </c>
      <c r="B24" s="409" t="s">
        <v>1887</v>
      </c>
      <c r="C24" s="401">
        <v>944</v>
      </c>
      <c r="D24" s="401">
        <v>1000</v>
      </c>
      <c r="E24" s="424"/>
      <c r="F24" s="424"/>
      <c r="G24" s="401">
        <f t="shared" ref="G24:G40" si="4">SUM(C24+E24)</f>
        <v>944</v>
      </c>
      <c r="H24" s="401">
        <f t="shared" si="3"/>
        <v>1000</v>
      </c>
    </row>
    <row r="25" spans="1:8">
      <c r="A25" s="422" t="s">
        <v>1888</v>
      </c>
      <c r="B25" s="409" t="s">
        <v>1889</v>
      </c>
      <c r="C25" s="401">
        <v>14778</v>
      </c>
      <c r="D25" s="401">
        <v>15000</v>
      </c>
      <c r="E25" s="424"/>
      <c r="F25" s="424"/>
      <c r="G25" s="401">
        <f t="shared" si="4"/>
        <v>14778</v>
      </c>
      <c r="H25" s="401">
        <f t="shared" si="3"/>
        <v>15000</v>
      </c>
    </row>
    <row r="26" spans="1:8">
      <c r="A26" s="422" t="s">
        <v>1890</v>
      </c>
      <c r="B26" s="409" t="s">
        <v>1891</v>
      </c>
      <c r="C26" s="401">
        <v>374</v>
      </c>
      <c r="D26" s="401">
        <v>500</v>
      </c>
      <c r="E26" s="424"/>
      <c r="F26" s="424"/>
      <c r="G26" s="401">
        <f t="shared" si="4"/>
        <v>374</v>
      </c>
      <c r="H26" s="401">
        <f t="shared" si="3"/>
        <v>500</v>
      </c>
    </row>
    <row r="27" spans="1:8">
      <c r="A27" s="422" t="s">
        <v>1892</v>
      </c>
      <c r="B27" s="409" t="s">
        <v>1893</v>
      </c>
      <c r="C27" s="401">
        <v>6970</v>
      </c>
      <c r="D27" s="401">
        <v>7000</v>
      </c>
      <c r="E27" s="424"/>
      <c r="F27" s="424"/>
      <c r="G27" s="401">
        <f t="shared" si="4"/>
        <v>6970</v>
      </c>
      <c r="H27" s="401">
        <f t="shared" si="3"/>
        <v>7000</v>
      </c>
    </row>
    <row r="28" spans="1:8">
      <c r="A28" s="422" t="s">
        <v>1894</v>
      </c>
      <c r="B28" s="428" t="s">
        <v>1895</v>
      </c>
      <c r="C28" s="401">
        <v>20</v>
      </c>
      <c r="D28" s="401">
        <v>20</v>
      </c>
      <c r="E28" s="424"/>
      <c r="F28" s="424"/>
      <c r="G28" s="401">
        <f t="shared" si="4"/>
        <v>20</v>
      </c>
      <c r="H28" s="401">
        <f t="shared" si="3"/>
        <v>20</v>
      </c>
    </row>
    <row r="29" spans="1:8">
      <c r="A29" s="422" t="s">
        <v>1896</v>
      </c>
      <c r="B29" s="408" t="s">
        <v>1897</v>
      </c>
      <c r="C29" s="429">
        <v>10</v>
      </c>
      <c r="D29" s="429">
        <v>10</v>
      </c>
      <c r="E29" s="421"/>
      <c r="F29" s="421"/>
      <c r="G29" s="429">
        <f t="shared" si="4"/>
        <v>10</v>
      </c>
      <c r="H29" s="429">
        <f t="shared" si="3"/>
        <v>10</v>
      </c>
    </row>
    <row r="30" spans="1:8">
      <c r="A30" s="422" t="s">
        <v>1898</v>
      </c>
      <c r="B30" s="430" t="s">
        <v>1899</v>
      </c>
      <c r="C30" s="431">
        <v>9023</v>
      </c>
      <c r="D30" s="431">
        <v>9200</v>
      </c>
      <c r="E30" s="432"/>
      <c r="F30" s="432"/>
      <c r="G30" s="431">
        <f t="shared" si="4"/>
        <v>9023</v>
      </c>
      <c r="H30" s="431">
        <f t="shared" si="3"/>
        <v>9200</v>
      </c>
    </row>
    <row r="31" spans="1:8" ht="14.25">
      <c r="A31" s="422" t="s">
        <v>1900</v>
      </c>
      <c r="B31" s="408" t="s">
        <v>1901</v>
      </c>
      <c r="C31" s="429">
        <v>170</v>
      </c>
      <c r="D31" s="429">
        <v>202</v>
      </c>
      <c r="E31" s="403"/>
      <c r="F31" s="403"/>
      <c r="G31" s="426">
        <f t="shared" si="4"/>
        <v>170</v>
      </c>
      <c r="H31" s="426">
        <f t="shared" si="3"/>
        <v>202</v>
      </c>
    </row>
    <row r="32" spans="1:8" ht="14.25">
      <c r="A32" s="422" t="s">
        <v>1902</v>
      </c>
      <c r="B32" s="423" t="s">
        <v>1903</v>
      </c>
      <c r="C32" s="401">
        <v>1077</v>
      </c>
      <c r="D32" s="401">
        <v>1200</v>
      </c>
      <c r="E32" s="403"/>
      <c r="F32" s="403"/>
      <c r="G32" s="426">
        <f>SUM(C32+E32)</f>
        <v>1077</v>
      </c>
      <c r="H32" s="426">
        <f>SUM(D32+F32)</f>
        <v>1200</v>
      </c>
    </row>
    <row r="33" spans="1:8" ht="14.25">
      <c r="A33" s="422" t="s">
        <v>1904</v>
      </c>
      <c r="B33" s="309" t="s">
        <v>1905</v>
      </c>
      <c r="C33" s="426">
        <v>8081</v>
      </c>
      <c r="D33" s="426">
        <v>8300</v>
      </c>
      <c r="E33" s="403"/>
      <c r="F33" s="403"/>
      <c r="G33" s="426">
        <f t="shared" si="4"/>
        <v>8081</v>
      </c>
      <c r="H33" s="426">
        <f t="shared" si="3"/>
        <v>8300</v>
      </c>
    </row>
    <row r="34" spans="1:8" ht="14.25">
      <c r="A34" s="422" t="s">
        <v>1906</v>
      </c>
      <c r="B34" s="408" t="s">
        <v>1907</v>
      </c>
      <c r="C34" s="426">
        <v>431</v>
      </c>
      <c r="D34" s="426">
        <v>450</v>
      </c>
      <c r="E34" s="403"/>
      <c r="F34" s="403"/>
      <c r="G34" s="426">
        <f t="shared" si="4"/>
        <v>431</v>
      </c>
      <c r="H34" s="426">
        <f t="shared" si="3"/>
        <v>450</v>
      </c>
    </row>
    <row r="35" spans="1:8" ht="14.25">
      <c r="A35" s="422" t="s">
        <v>1908</v>
      </c>
      <c r="B35" s="408" t="s">
        <v>1909</v>
      </c>
      <c r="C35" s="426">
        <v>5678</v>
      </c>
      <c r="D35" s="426">
        <v>6000</v>
      </c>
      <c r="E35" s="403"/>
      <c r="F35" s="403"/>
      <c r="G35" s="426">
        <f t="shared" si="4"/>
        <v>5678</v>
      </c>
      <c r="H35" s="426">
        <f t="shared" si="3"/>
        <v>6000</v>
      </c>
    </row>
    <row r="36" spans="1:8" ht="15.75" customHeight="1">
      <c r="A36" s="433">
        <v>600115</v>
      </c>
      <c r="B36" s="408" t="s">
        <v>1910</v>
      </c>
      <c r="C36" s="426">
        <v>759</v>
      </c>
      <c r="D36" s="426">
        <v>800</v>
      </c>
      <c r="E36" s="403"/>
      <c r="F36" s="403"/>
      <c r="G36" s="426">
        <f t="shared" si="4"/>
        <v>759</v>
      </c>
      <c r="H36" s="426">
        <f t="shared" si="3"/>
        <v>800</v>
      </c>
    </row>
    <row r="37" spans="1:8" ht="14.25">
      <c r="A37" s="433">
        <v>600117</v>
      </c>
      <c r="B37" s="408" t="s">
        <v>1911</v>
      </c>
      <c r="C37" s="426">
        <v>20</v>
      </c>
      <c r="D37" s="426">
        <v>20</v>
      </c>
      <c r="E37" s="403"/>
      <c r="F37" s="403"/>
      <c r="G37" s="426">
        <f t="shared" si="4"/>
        <v>20</v>
      </c>
      <c r="H37" s="426">
        <f t="shared" si="3"/>
        <v>20</v>
      </c>
    </row>
    <row r="38" spans="1:8" ht="14.25">
      <c r="A38" s="422" t="s">
        <v>1912</v>
      </c>
      <c r="B38" s="425" t="s">
        <v>1913</v>
      </c>
      <c r="C38" s="426">
        <v>8431</v>
      </c>
      <c r="D38" s="426">
        <v>8700</v>
      </c>
      <c r="E38" s="403"/>
      <c r="F38" s="403"/>
      <c r="G38" s="434">
        <f t="shared" si="4"/>
        <v>8431</v>
      </c>
      <c r="H38" s="434">
        <f t="shared" si="3"/>
        <v>8700</v>
      </c>
    </row>
    <row r="39" spans="1:8" ht="14.25">
      <c r="A39" s="435">
        <v>600122</v>
      </c>
      <c r="B39" s="436" t="s">
        <v>1914</v>
      </c>
      <c r="C39" s="434">
        <v>3075</v>
      </c>
      <c r="D39" s="434">
        <v>3200</v>
      </c>
      <c r="E39" s="403"/>
      <c r="F39" s="403"/>
      <c r="G39" s="426">
        <f t="shared" si="4"/>
        <v>3075</v>
      </c>
      <c r="H39" s="426">
        <f t="shared" si="3"/>
        <v>3200</v>
      </c>
    </row>
    <row r="40" spans="1:8" ht="14.25">
      <c r="A40" s="435">
        <v>6000123</v>
      </c>
      <c r="B40" s="436" t="s">
        <v>1955</v>
      </c>
      <c r="C40" s="434">
        <v>1327</v>
      </c>
      <c r="D40" s="434">
        <v>1400</v>
      </c>
      <c r="E40" s="403"/>
      <c r="F40" s="403"/>
      <c r="G40" s="426">
        <f t="shared" si="4"/>
        <v>1327</v>
      </c>
      <c r="H40" s="426">
        <f t="shared" si="3"/>
        <v>1400</v>
      </c>
    </row>
    <row r="41" spans="1:8" ht="14.25">
      <c r="A41" s="422" t="s">
        <v>1915</v>
      </c>
      <c r="B41" s="437" t="s">
        <v>1916</v>
      </c>
      <c r="C41" s="426">
        <v>83</v>
      </c>
      <c r="D41" s="426">
        <v>100</v>
      </c>
      <c r="E41" s="403"/>
      <c r="F41" s="403"/>
      <c r="G41" s="426">
        <f t="shared" ref="G41:H56" si="5">SUM(C41+E41)</f>
        <v>83</v>
      </c>
      <c r="H41" s="426">
        <f t="shared" si="5"/>
        <v>100</v>
      </c>
    </row>
    <row r="42" spans="1:8" ht="14.25">
      <c r="A42" s="422" t="s">
        <v>1917</v>
      </c>
      <c r="B42" s="438" t="s">
        <v>1918</v>
      </c>
      <c r="C42" s="426">
        <v>290</v>
      </c>
      <c r="D42" s="426">
        <v>300</v>
      </c>
      <c r="E42" s="403"/>
      <c r="F42" s="403"/>
      <c r="G42" s="426">
        <f t="shared" si="5"/>
        <v>290</v>
      </c>
      <c r="H42" s="426">
        <f t="shared" si="5"/>
        <v>300</v>
      </c>
    </row>
    <row r="43" spans="1:8" ht="14.25">
      <c r="A43" s="422" t="s">
        <v>1951</v>
      </c>
      <c r="B43" s="456" t="s">
        <v>1952</v>
      </c>
      <c r="C43" s="440"/>
      <c r="D43" s="440">
        <v>50</v>
      </c>
      <c r="E43" s="403"/>
      <c r="F43" s="403"/>
      <c r="G43" s="426"/>
      <c r="H43" s="426">
        <f t="shared" si="5"/>
        <v>50</v>
      </c>
    </row>
    <row r="44" spans="1:8">
      <c r="A44" s="422" t="s">
        <v>1919</v>
      </c>
      <c r="B44" s="439" t="s">
        <v>1920</v>
      </c>
      <c r="C44" s="440">
        <v>285</v>
      </c>
      <c r="D44" s="440">
        <v>300</v>
      </c>
      <c r="E44" s="421"/>
      <c r="F44" s="421"/>
      <c r="G44" s="429">
        <f t="shared" si="5"/>
        <v>285</v>
      </c>
      <c r="H44" s="429">
        <f t="shared" si="5"/>
        <v>300</v>
      </c>
    </row>
    <row r="45" spans="1:8">
      <c r="A45" s="422" t="s">
        <v>1921</v>
      </c>
      <c r="B45" s="408" t="s">
        <v>1922</v>
      </c>
      <c r="C45" s="429">
        <v>5872</v>
      </c>
      <c r="D45" s="429">
        <v>6000</v>
      </c>
      <c r="E45" s="424"/>
      <c r="F45" s="424"/>
      <c r="G45" s="401">
        <f t="shared" si="5"/>
        <v>5872</v>
      </c>
      <c r="H45" s="401">
        <f t="shared" si="5"/>
        <v>6000</v>
      </c>
    </row>
    <row r="46" spans="1:8">
      <c r="A46" s="422" t="s">
        <v>1923</v>
      </c>
      <c r="B46" s="441" t="s">
        <v>1924</v>
      </c>
      <c r="C46" s="401">
        <v>13429</v>
      </c>
      <c r="D46" s="401">
        <v>13500</v>
      </c>
      <c r="E46" s="421"/>
      <c r="F46" s="421"/>
      <c r="G46" s="429">
        <f t="shared" si="5"/>
        <v>13429</v>
      </c>
      <c r="H46" s="429">
        <f t="shared" si="5"/>
        <v>13500</v>
      </c>
    </row>
    <row r="47" spans="1:8">
      <c r="A47" s="422" t="s">
        <v>1925</v>
      </c>
      <c r="B47" s="442" t="s">
        <v>1926</v>
      </c>
      <c r="C47" s="429">
        <v>510</v>
      </c>
      <c r="D47" s="429">
        <v>620</v>
      </c>
      <c r="E47" s="424"/>
      <c r="F47" s="424"/>
      <c r="G47" s="401">
        <f t="shared" si="5"/>
        <v>510</v>
      </c>
      <c r="H47" s="401">
        <f t="shared" si="5"/>
        <v>620</v>
      </c>
    </row>
    <row r="48" spans="1:8" ht="15" customHeight="1">
      <c r="A48" s="422" t="s">
        <v>1927</v>
      </c>
      <c r="B48" s="443" t="s">
        <v>1928</v>
      </c>
      <c r="C48" s="401">
        <v>849</v>
      </c>
      <c r="D48" s="401">
        <v>1000</v>
      </c>
      <c r="E48" s="403"/>
      <c r="F48" s="403"/>
      <c r="G48" s="426">
        <f t="shared" si="5"/>
        <v>849</v>
      </c>
      <c r="H48" s="426">
        <f t="shared" si="5"/>
        <v>1000</v>
      </c>
    </row>
    <row r="49" spans="1:8">
      <c r="A49" s="422" t="s">
        <v>1929</v>
      </c>
      <c r="B49" s="444" t="s">
        <v>1930</v>
      </c>
      <c r="C49" s="426">
        <v>2120</v>
      </c>
      <c r="D49" s="426">
        <v>2300</v>
      </c>
      <c r="E49" s="424"/>
      <c r="F49" s="424"/>
      <c r="G49" s="401">
        <f t="shared" si="5"/>
        <v>2120</v>
      </c>
      <c r="H49" s="401">
        <f t="shared" si="5"/>
        <v>2300</v>
      </c>
    </row>
    <row r="50" spans="1:8" ht="16.5" customHeight="1">
      <c r="A50" s="422" t="s">
        <v>1931</v>
      </c>
      <c r="B50" s="443" t="s">
        <v>1932</v>
      </c>
      <c r="C50" s="401">
        <v>6628</v>
      </c>
      <c r="D50" s="401">
        <v>6800</v>
      </c>
      <c r="E50" s="403"/>
      <c r="F50" s="403"/>
      <c r="G50" s="426">
        <f t="shared" si="5"/>
        <v>6628</v>
      </c>
      <c r="H50" s="426">
        <f t="shared" si="5"/>
        <v>6800</v>
      </c>
    </row>
    <row r="51" spans="1:8" ht="14.25">
      <c r="A51" s="435" t="s">
        <v>1933</v>
      </c>
      <c r="B51" s="425" t="s">
        <v>1934</v>
      </c>
      <c r="C51" s="426">
        <v>1241</v>
      </c>
      <c r="D51" s="426">
        <v>1400</v>
      </c>
      <c r="E51" s="403"/>
      <c r="F51" s="403"/>
      <c r="G51" s="426">
        <f t="shared" si="5"/>
        <v>1241</v>
      </c>
      <c r="H51" s="426">
        <f t="shared" si="5"/>
        <v>1400</v>
      </c>
    </row>
    <row r="52" spans="1:8" ht="14.25">
      <c r="A52" s="422" t="s">
        <v>1935</v>
      </c>
      <c r="B52" s="444" t="s">
        <v>1936</v>
      </c>
      <c r="C52" s="426">
        <v>2171</v>
      </c>
      <c r="D52" s="426">
        <v>2300</v>
      </c>
      <c r="E52" s="445"/>
      <c r="F52" s="445"/>
      <c r="G52" s="440">
        <f t="shared" si="5"/>
        <v>2171</v>
      </c>
      <c r="H52" s="440">
        <f t="shared" si="5"/>
        <v>2300</v>
      </c>
    </row>
    <row r="53" spans="1:8" ht="15" customHeight="1">
      <c r="A53" s="422" t="s">
        <v>1937</v>
      </c>
      <c r="B53" s="443" t="s">
        <v>1938</v>
      </c>
      <c r="C53" s="440">
        <v>11</v>
      </c>
      <c r="D53" s="440">
        <v>20</v>
      </c>
      <c r="E53" s="424"/>
      <c r="F53" s="424"/>
      <c r="G53" s="401">
        <f t="shared" si="5"/>
        <v>11</v>
      </c>
      <c r="H53" s="401">
        <f t="shared" si="5"/>
        <v>20</v>
      </c>
    </row>
    <row r="54" spans="1:8" ht="15" customHeight="1">
      <c r="A54" s="422" t="s">
        <v>1939</v>
      </c>
      <c r="B54" s="443" t="s">
        <v>1940</v>
      </c>
      <c r="C54" s="401">
        <v>2798</v>
      </c>
      <c r="D54" s="401">
        <v>3000</v>
      </c>
      <c r="E54" s="403"/>
      <c r="F54" s="403"/>
      <c r="G54" s="426">
        <f t="shared" si="5"/>
        <v>2798</v>
      </c>
      <c r="H54" s="426">
        <f t="shared" si="5"/>
        <v>3000</v>
      </c>
    </row>
    <row r="55" spans="1:8">
      <c r="A55" s="433" t="s">
        <v>1941</v>
      </c>
      <c r="B55" s="442" t="s">
        <v>1942</v>
      </c>
      <c r="C55" s="426">
        <v>5586</v>
      </c>
      <c r="D55" s="426">
        <v>5700</v>
      </c>
      <c r="E55" s="421"/>
      <c r="F55" s="421"/>
      <c r="G55" s="429">
        <f t="shared" si="5"/>
        <v>5586</v>
      </c>
      <c r="H55" s="429">
        <f t="shared" si="5"/>
        <v>5700</v>
      </c>
    </row>
    <row r="56" spans="1:8" ht="14.25" customHeight="1">
      <c r="A56" s="433" t="s">
        <v>1943</v>
      </c>
      <c r="B56" s="442" t="s">
        <v>1944</v>
      </c>
      <c r="C56" s="429">
        <v>20</v>
      </c>
      <c r="D56" s="429">
        <v>20</v>
      </c>
      <c r="E56" s="424"/>
      <c r="F56" s="424"/>
      <c r="G56" s="401">
        <f t="shared" si="5"/>
        <v>20</v>
      </c>
      <c r="H56" s="401">
        <f t="shared" si="5"/>
        <v>20</v>
      </c>
    </row>
    <row r="57" spans="1:8">
      <c r="A57" s="422" t="s">
        <v>1945</v>
      </c>
      <c r="B57" s="441" t="s">
        <v>1946</v>
      </c>
      <c r="C57" s="401">
        <v>5726</v>
      </c>
      <c r="D57" s="401">
        <v>6000</v>
      </c>
      <c r="E57" s="424"/>
      <c r="F57" s="424"/>
      <c r="G57" s="401">
        <f>SUM(C57+E57)</f>
        <v>5726</v>
      </c>
      <c r="H57" s="401">
        <f>SUM(D57+F57)</f>
        <v>6000</v>
      </c>
    </row>
    <row r="58" spans="1:8" ht="26.25" customHeight="1">
      <c r="A58" s="422" t="s">
        <v>1947</v>
      </c>
      <c r="B58" s="442" t="s">
        <v>1948</v>
      </c>
      <c r="C58" s="401"/>
      <c r="D58" s="401">
        <v>30</v>
      </c>
      <c r="E58" s="424"/>
      <c r="F58" s="424"/>
      <c r="G58" s="401"/>
      <c r="H58" s="401">
        <f>SUM(D58+F58)</f>
        <v>30</v>
      </c>
    </row>
    <row r="59" spans="1:8">
      <c r="A59" s="446"/>
      <c r="B59" s="491" t="s">
        <v>1949</v>
      </c>
      <c r="C59" s="418">
        <f>SUM(C19:C58)</f>
        <v>112264</v>
      </c>
      <c r="D59" s="418">
        <f>SUM(D19:D58)</f>
        <v>116092</v>
      </c>
      <c r="E59" s="418"/>
      <c r="F59" s="418"/>
      <c r="G59" s="418">
        <f>SUM(G19:G58)</f>
        <v>112264</v>
      </c>
      <c r="H59" s="418">
        <f>SUM(H19:H58)</f>
        <v>116092</v>
      </c>
    </row>
    <row r="60" spans="1:8" ht="15">
      <c r="A60" s="446"/>
      <c r="B60" s="447"/>
      <c r="C60" s="418"/>
      <c r="D60" s="418"/>
      <c r="E60" s="418"/>
      <c r="F60" s="418"/>
      <c r="G60" s="418"/>
      <c r="H60" s="418"/>
    </row>
    <row r="61" spans="1:8" ht="60">
      <c r="A61" s="448"/>
      <c r="B61" s="449" t="s">
        <v>1956</v>
      </c>
      <c r="C61" s="450">
        <f>SUM(C13+C18+C59)</f>
        <v>112770</v>
      </c>
      <c r="D61" s="450">
        <f t="shared" ref="D61:H61" si="6">SUM(D13+D18+D59)</f>
        <v>117497</v>
      </c>
      <c r="E61" s="451">
        <f t="shared" si="6"/>
        <v>742</v>
      </c>
      <c r="F61" s="451">
        <f t="shared" si="6"/>
        <v>605</v>
      </c>
      <c r="G61" s="452">
        <f t="shared" si="6"/>
        <v>113512</v>
      </c>
      <c r="H61" s="451">
        <f t="shared" si="6"/>
        <v>118102</v>
      </c>
    </row>
    <row r="62" spans="1:8" ht="15">
      <c r="A62" s="446"/>
      <c r="B62" s="447"/>
      <c r="C62" s="418"/>
      <c r="D62" s="418"/>
      <c r="E62" s="418"/>
      <c r="F62" s="418"/>
      <c r="G62" s="418"/>
      <c r="H62" s="418"/>
    </row>
    <row r="63" spans="1:8" ht="15">
      <c r="A63" s="446"/>
      <c r="B63" s="447"/>
      <c r="C63" s="418"/>
      <c r="D63" s="418"/>
      <c r="E63" s="418"/>
      <c r="F63" s="418"/>
      <c r="G63" s="418"/>
      <c r="H63" s="418"/>
    </row>
    <row r="64" spans="1:8" ht="12.75" customHeight="1">
      <c r="A64" s="422"/>
      <c r="B64" s="425"/>
      <c r="C64" s="426"/>
      <c r="D64" s="426"/>
      <c r="E64" s="403"/>
      <c r="F64" s="403"/>
      <c r="G64" s="426"/>
      <c r="H64" s="426"/>
    </row>
    <row r="65" spans="1:8">
      <c r="A65" s="588" t="s">
        <v>298</v>
      </c>
      <c r="B65" s="588"/>
      <c r="C65" s="588"/>
      <c r="D65" s="588"/>
      <c r="E65" s="588"/>
      <c r="F65" s="588"/>
      <c r="G65" s="588"/>
      <c r="H65" s="588"/>
    </row>
    <row r="66" spans="1:8" ht="14.25">
      <c r="A66" s="99"/>
      <c r="B66" s="143"/>
      <c r="C66" s="143"/>
      <c r="D66" s="143"/>
      <c r="E66" s="380"/>
      <c r="F66" s="380"/>
      <c r="G66" s="374"/>
      <c r="H66" s="380"/>
    </row>
  </sheetData>
  <mergeCells count="6">
    <mergeCell ref="A65:H65"/>
    <mergeCell ref="A7:A8"/>
    <mergeCell ref="B7:B8"/>
    <mergeCell ref="C7:D7"/>
    <mergeCell ref="E7:F7"/>
    <mergeCell ref="G7:H7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2"/>
  <sheetViews>
    <sheetView view="pageBreakPreview" zoomScaleSheetLayoutView="100" workbookViewId="0">
      <selection activeCell="A38" sqref="A38:H38"/>
    </sheetView>
  </sheetViews>
  <sheetFormatPr defaultRowHeight="12.75"/>
  <cols>
    <col min="1" max="1" width="8.85546875" style="63" customWidth="1"/>
    <col min="2" max="2" width="50.7109375" style="63" customWidth="1"/>
    <col min="3" max="4" width="10.85546875" style="63" customWidth="1"/>
    <col min="5" max="6" width="10.28515625" style="63" customWidth="1"/>
    <col min="7" max="7" width="9.85546875" style="63" customWidth="1"/>
    <col min="8" max="8" width="10" style="63" customWidth="1"/>
    <col min="9" max="10" width="8.42578125" style="63" customWidth="1"/>
    <col min="11" max="16384" width="9.140625" style="63"/>
  </cols>
  <sheetData>
    <row r="1" spans="1:10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10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10">
      <c r="A3" s="219"/>
      <c r="B3" s="220"/>
      <c r="C3" s="211"/>
      <c r="D3" s="215"/>
      <c r="E3" s="215"/>
      <c r="F3" s="215"/>
      <c r="G3" s="217"/>
      <c r="J3" s="159"/>
    </row>
    <row r="4" spans="1:10" s="151" customFormat="1" ht="14.25">
      <c r="A4" s="219"/>
      <c r="B4" s="220" t="s">
        <v>1839</v>
      </c>
      <c r="C4" s="212" t="s">
        <v>1795</v>
      </c>
      <c r="D4" s="216"/>
      <c r="E4" s="216"/>
      <c r="F4" s="216"/>
      <c r="G4" s="218"/>
      <c r="J4" s="100"/>
    </row>
    <row r="5" spans="1:10" ht="10.5" customHeight="1">
      <c r="A5" s="137"/>
      <c r="B5" s="136"/>
      <c r="E5" s="136"/>
      <c r="F5" s="146"/>
      <c r="G5" s="146"/>
      <c r="H5" s="146"/>
      <c r="I5" s="146"/>
      <c r="J5" s="146"/>
    </row>
    <row r="6" spans="1:10" ht="50.25" customHeight="1">
      <c r="A6" s="578" t="s">
        <v>53</v>
      </c>
      <c r="B6" s="576" t="s">
        <v>220</v>
      </c>
      <c r="C6" s="572" t="s">
        <v>1796</v>
      </c>
      <c r="D6" s="573"/>
      <c r="E6" s="572" t="s">
        <v>1797</v>
      </c>
      <c r="F6" s="573"/>
      <c r="G6" s="572" t="s">
        <v>1798</v>
      </c>
      <c r="H6" s="573"/>
    </row>
    <row r="7" spans="1:10" ht="30" customHeight="1" thickBot="1">
      <c r="A7" s="579"/>
      <c r="B7" s="577"/>
      <c r="C7" s="101" t="s">
        <v>1799</v>
      </c>
      <c r="D7" s="101" t="s">
        <v>1776</v>
      </c>
      <c r="E7" s="101" t="s">
        <v>1775</v>
      </c>
      <c r="F7" s="101" t="s">
        <v>1776</v>
      </c>
      <c r="G7" s="101" t="s">
        <v>1775</v>
      </c>
      <c r="H7" s="101" t="s">
        <v>1776</v>
      </c>
    </row>
    <row r="8" spans="1:10" s="64" customFormat="1" ht="14.1" customHeight="1" thickTop="1">
      <c r="A8" s="276" t="s">
        <v>299</v>
      </c>
      <c r="B8" s="153"/>
      <c r="C8" s="152"/>
      <c r="D8" s="152"/>
      <c r="E8" s="152"/>
      <c r="F8" s="152"/>
      <c r="G8" s="152"/>
      <c r="H8" s="152"/>
    </row>
    <row r="9" spans="1:10" s="64" customFormat="1" ht="14.1" customHeight="1">
      <c r="A9" s="277" t="s">
        <v>221</v>
      </c>
      <c r="B9" s="154"/>
      <c r="C9" s="376"/>
      <c r="D9" s="376"/>
      <c r="E9" s="376"/>
      <c r="F9" s="376"/>
      <c r="G9" s="376"/>
      <c r="H9" s="376"/>
    </row>
    <row r="10" spans="1:10" s="64" customFormat="1" ht="14.1" customHeight="1">
      <c r="A10" s="278" t="s">
        <v>222</v>
      </c>
      <c r="B10" s="160"/>
      <c r="C10" s="148"/>
      <c r="D10" s="148"/>
      <c r="E10" s="148"/>
      <c r="F10" s="148"/>
      <c r="G10" s="148"/>
      <c r="H10" s="148"/>
    </row>
    <row r="11" spans="1:10" s="64" customFormat="1" ht="14.1" customHeight="1">
      <c r="A11" s="149"/>
      <c r="B11" s="148"/>
      <c r="C11" s="148"/>
      <c r="D11" s="148"/>
      <c r="E11" s="148"/>
      <c r="F11" s="148"/>
      <c r="G11" s="148"/>
      <c r="H11" s="148"/>
    </row>
    <row r="12" spans="1:10" s="64" customFormat="1" ht="14.1" customHeight="1">
      <c r="A12" s="149"/>
      <c r="B12" s="148"/>
      <c r="C12" s="148"/>
      <c r="D12" s="148"/>
      <c r="E12" s="148"/>
      <c r="F12" s="148"/>
      <c r="G12" s="148"/>
      <c r="H12" s="148"/>
    </row>
    <row r="13" spans="1:10" s="64" customFormat="1" ht="14.1" customHeight="1">
      <c r="A13" s="279" t="s">
        <v>223</v>
      </c>
      <c r="B13" s="161"/>
      <c r="C13" s="148"/>
      <c r="D13" s="148"/>
      <c r="E13" s="148"/>
      <c r="F13" s="148"/>
      <c r="G13" s="148"/>
      <c r="H13" s="148"/>
    </row>
    <row r="14" spans="1:10" s="64" customFormat="1" ht="14.1" customHeight="1">
      <c r="A14" s="149" t="s">
        <v>151</v>
      </c>
      <c r="B14" s="148" t="s">
        <v>156</v>
      </c>
      <c r="C14" s="148"/>
      <c r="D14" s="148"/>
      <c r="E14" s="148"/>
      <c r="F14" s="148"/>
      <c r="G14" s="148"/>
      <c r="H14" s="148"/>
    </row>
    <row r="15" spans="1:10" s="64" customFormat="1" ht="14.1" customHeight="1">
      <c r="A15" s="376"/>
      <c r="B15" s="148"/>
      <c r="C15" s="148"/>
      <c r="D15" s="148"/>
      <c r="E15" s="148"/>
      <c r="F15" s="148"/>
      <c r="G15" s="148"/>
      <c r="H15" s="148"/>
    </row>
    <row r="16" spans="1:10" s="64" customFormat="1" ht="14.1" customHeight="1">
      <c r="A16" s="277"/>
      <c r="B16" s="154"/>
      <c r="C16" s="148"/>
      <c r="D16" s="148"/>
      <c r="E16" s="148"/>
      <c r="F16" s="148"/>
      <c r="G16" s="148"/>
      <c r="H16" s="148"/>
    </row>
    <row r="17" spans="1:8" s="64" customFormat="1" ht="14.1" customHeight="1">
      <c r="A17" s="277" t="s">
        <v>300</v>
      </c>
      <c r="B17" s="155"/>
      <c r="C17" s="156"/>
      <c r="D17" s="156"/>
      <c r="E17" s="156" t="s">
        <v>1868</v>
      </c>
      <c r="F17" s="156"/>
      <c r="G17" s="156"/>
      <c r="H17" s="156"/>
    </row>
    <row r="18" spans="1:8" ht="14.1" customHeight="1">
      <c r="A18" s="277" t="s">
        <v>221</v>
      </c>
      <c r="B18" s="154"/>
      <c r="C18" s="400">
        <v>1061</v>
      </c>
      <c r="D18" s="400">
        <v>2000</v>
      </c>
      <c r="E18" s="400">
        <v>206</v>
      </c>
      <c r="F18" s="400">
        <v>100</v>
      </c>
      <c r="G18" s="400">
        <f>C18+E18</f>
        <v>1267</v>
      </c>
      <c r="H18" s="400">
        <f>SUM(D18+F18)</f>
        <v>2100</v>
      </c>
    </row>
    <row r="19" spans="1:8" s="64" customFormat="1" ht="14.1" customHeight="1">
      <c r="A19" s="278" t="s">
        <v>222</v>
      </c>
      <c r="B19" s="160"/>
      <c r="C19" s="400">
        <v>1061</v>
      </c>
      <c r="D19" s="400">
        <v>2000</v>
      </c>
      <c r="E19" s="400">
        <f>SUM(E20)</f>
        <v>206</v>
      </c>
      <c r="F19" s="400">
        <f>SUM(F20)</f>
        <v>100</v>
      </c>
      <c r="G19" s="400">
        <f>C19+E19</f>
        <v>1267</v>
      </c>
      <c r="H19" s="400">
        <f>SUM(D19+F19)</f>
        <v>2100</v>
      </c>
    </row>
    <row r="20" spans="1:8" s="64" customFormat="1" ht="14.1" customHeight="1">
      <c r="A20" s="158" t="s">
        <v>1866</v>
      </c>
      <c r="B20" s="148" t="s">
        <v>1867</v>
      </c>
      <c r="C20" s="400">
        <v>1061</v>
      </c>
      <c r="D20" s="400">
        <v>2000</v>
      </c>
      <c r="E20" s="400">
        <v>206</v>
      </c>
      <c r="F20" s="400">
        <v>100</v>
      </c>
      <c r="G20" s="400">
        <f>C20+E20</f>
        <v>1267</v>
      </c>
      <c r="H20" s="400">
        <f>SUM(D20+F20)</f>
        <v>2100</v>
      </c>
    </row>
    <row r="21" spans="1:8" s="64" customFormat="1" ht="14.1" customHeight="1">
      <c r="A21" s="158"/>
      <c r="B21" s="148"/>
      <c r="C21" s="148"/>
      <c r="D21" s="148"/>
      <c r="E21" s="148"/>
      <c r="F21" s="148"/>
      <c r="G21" s="148"/>
      <c r="H21" s="148"/>
    </row>
    <row r="22" spans="1:8" s="64" customFormat="1" ht="14.1" customHeight="1">
      <c r="A22" s="279" t="s">
        <v>223</v>
      </c>
      <c r="B22" s="161"/>
      <c r="C22" s="148"/>
      <c r="D22" s="148"/>
      <c r="E22" s="148"/>
      <c r="F22" s="148"/>
      <c r="G22" s="148"/>
      <c r="H22" s="148"/>
    </row>
    <row r="23" spans="1:8" s="64" customFormat="1" ht="14.1" customHeight="1">
      <c r="A23" s="158" t="s">
        <v>152</v>
      </c>
      <c r="B23" s="148" t="s">
        <v>155</v>
      </c>
      <c r="C23" s="148"/>
      <c r="D23" s="148"/>
      <c r="E23" s="148"/>
      <c r="F23" s="148"/>
      <c r="G23" s="148"/>
      <c r="H23" s="148"/>
    </row>
    <row r="24" spans="1:8" s="64" customFormat="1" ht="14.1" customHeight="1">
      <c r="A24" s="277" t="s">
        <v>301</v>
      </c>
      <c r="B24" s="155"/>
      <c r="C24" s="156"/>
      <c r="D24" s="156"/>
      <c r="E24" s="156"/>
      <c r="F24" s="156"/>
      <c r="G24" s="156"/>
      <c r="H24" s="156"/>
    </row>
    <row r="25" spans="1:8" ht="14.1" customHeight="1">
      <c r="A25" s="277" t="s">
        <v>221</v>
      </c>
      <c r="B25" s="154"/>
      <c r="C25" s="148"/>
      <c r="D25" s="148"/>
      <c r="E25" s="148"/>
      <c r="F25" s="148"/>
      <c r="G25" s="148"/>
      <c r="H25" s="148"/>
    </row>
    <row r="26" spans="1:8" s="64" customFormat="1" ht="14.1" customHeight="1">
      <c r="A26" s="278" t="s">
        <v>222</v>
      </c>
      <c r="B26" s="160"/>
      <c r="C26" s="148"/>
      <c r="D26" s="148"/>
      <c r="E26" s="148"/>
      <c r="F26" s="148"/>
      <c r="G26" s="148"/>
      <c r="H26" s="148"/>
    </row>
    <row r="27" spans="1:8" s="64" customFormat="1" ht="14.1" customHeight="1">
      <c r="A27" s="277" t="s">
        <v>302</v>
      </c>
      <c r="B27" s="155"/>
      <c r="C27" s="156"/>
      <c r="D27" s="156"/>
      <c r="E27" s="156"/>
      <c r="F27" s="156"/>
      <c r="G27" s="156"/>
      <c r="H27" s="156"/>
    </row>
    <row r="28" spans="1:8" s="64" customFormat="1" ht="14.1" customHeight="1">
      <c r="A28" s="277" t="s">
        <v>221</v>
      </c>
      <c r="B28" s="154"/>
      <c r="C28" s="148"/>
      <c r="D28" s="148"/>
      <c r="E28" s="148"/>
      <c r="F28" s="148"/>
      <c r="G28" s="148"/>
      <c r="H28" s="148"/>
    </row>
    <row r="29" spans="1:8" s="64" customFormat="1" ht="14.1" customHeight="1">
      <c r="A29" s="278" t="s">
        <v>222</v>
      </c>
      <c r="B29" s="160"/>
      <c r="C29" s="148"/>
      <c r="D29" s="148"/>
      <c r="E29" s="148"/>
      <c r="F29" s="148"/>
      <c r="G29" s="148"/>
      <c r="H29" s="148"/>
    </row>
    <row r="30" spans="1:8" s="64" customFormat="1" ht="14.1" customHeight="1">
      <c r="A30" s="277" t="s">
        <v>303</v>
      </c>
      <c r="B30" s="155"/>
      <c r="C30" s="156"/>
      <c r="D30" s="156"/>
      <c r="E30" s="156"/>
      <c r="F30" s="156"/>
      <c r="G30" s="156"/>
      <c r="H30" s="156"/>
    </row>
    <row r="31" spans="1:8" s="64" customFormat="1" ht="14.1" customHeight="1">
      <c r="A31" s="277" t="s">
        <v>221</v>
      </c>
      <c r="B31" s="154"/>
      <c r="C31" s="148"/>
      <c r="D31" s="148"/>
      <c r="E31" s="148"/>
      <c r="F31" s="148"/>
      <c r="G31" s="148"/>
      <c r="H31" s="148"/>
    </row>
    <row r="32" spans="1:8" s="64" customFormat="1" ht="14.1" customHeight="1">
      <c r="A32" s="278" t="s">
        <v>222</v>
      </c>
      <c r="B32" s="160"/>
      <c r="C32" s="148"/>
      <c r="D32" s="148"/>
      <c r="E32" s="148"/>
      <c r="F32" s="148"/>
      <c r="G32" s="148"/>
      <c r="H32" s="148"/>
    </row>
    <row r="33" spans="1:10" s="64" customFormat="1" ht="14.1" customHeight="1">
      <c r="A33" s="279" t="s">
        <v>223</v>
      </c>
      <c r="B33" s="161"/>
      <c r="C33" s="148"/>
      <c r="D33" s="148"/>
      <c r="E33" s="148"/>
      <c r="F33" s="148"/>
      <c r="G33" s="148"/>
      <c r="H33" s="148"/>
    </row>
    <row r="34" spans="1:10" s="64" customFormat="1" ht="14.1" customHeight="1" thickBot="1">
      <c r="A34" s="149" t="s">
        <v>153</v>
      </c>
      <c r="B34" s="148" t="s">
        <v>154</v>
      </c>
      <c r="C34" s="148"/>
      <c r="D34" s="148"/>
      <c r="E34" s="148"/>
      <c r="F34" s="148"/>
      <c r="G34" s="148"/>
      <c r="H34" s="148"/>
    </row>
    <row r="35" spans="1:10" s="64" customFormat="1" ht="14.1" customHeight="1" thickBot="1">
      <c r="A35" s="157" t="s">
        <v>224</v>
      </c>
      <c r="B35" s="162"/>
      <c r="C35" s="474">
        <f>C18</f>
        <v>1061</v>
      </c>
      <c r="D35" s="474">
        <f t="shared" ref="D35:H35" si="0">D18</f>
        <v>2000</v>
      </c>
      <c r="E35" s="475">
        <f t="shared" si="0"/>
        <v>206</v>
      </c>
      <c r="F35" s="475">
        <f t="shared" si="0"/>
        <v>100</v>
      </c>
      <c r="G35" s="474">
        <f t="shared" si="0"/>
        <v>1267</v>
      </c>
      <c r="H35" s="476">
        <f t="shared" si="0"/>
        <v>2100</v>
      </c>
    </row>
    <row r="36" spans="1:10" s="64" customFormat="1" ht="14.1" customHeight="1" thickBot="1">
      <c r="A36" s="157" t="s">
        <v>225</v>
      </c>
      <c r="B36" s="162"/>
      <c r="C36" s="474">
        <f>C19</f>
        <v>1061</v>
      </c>
      <c r="D36" s="474">
        <f t="shared" ref="D36:H36" si="1">D19</f>
        <v>2000</v>
      </c>
      <c r="E36" s="474">
        <f t="shared" si="1"/>
        <v>206</v>
      </c>
      <c r="F36" s="474">
        <f t="shared" si="1"/>
        <v>100</v>
      </c>
      <c r="G36" s="474">
        <f t="shared" si="1"/>
        <v>1267</v>
      </c>
      <c r="H36" s="476">
        <f t="shared" si="1"/>
        <v>2100</v>
      </c>
    </row>
    <row r="37" spans="1:10">
      <c r="A37" s="280" t="s">
        <v>157</v>
      </c>
      <c r="B37" s="280"/>
      <c r="C37" s="280"/>
      <c r="D37" s="280"/>
      <c r="E37" s="280"/>
      <c r="F37" s="280"/>
      <c r="G37" s="280"/>
      <c r="H37" s="280"/>
      <c r="I37" s="146"/>
      <c r="J37" s="146"/>
    </row>
    <row r="38" spans="1:10" ht="19.5" customHeight="1">
      <c r="A38" s="589" t="s">
        <v>159</v>
      </c>
      <c r="B38" s="589"/>
      <c r="C38" s="589"/>
      <c r="D38" s="589"/>
      <c r="E38" s="589"/>
      <c r="F38" s="589"/>
      <c r="G38" s="589"/>
      <c r="H38" s="589"/>
      <c r="I38" s="146"/>
      <c r="J38" s="146"/>
    </row>
    <row r="39" spans="1:10" ht="15.95" customHeight="1"/>
    <row r="40" spans="1:10" ht="15.95" customHeight="1"/>
    <row r="41" spans="1:10" ht="15.95" customHeight="1"/>
    <row r="42" spans="1:10" ht="15.95" customHeight="1"/>
    <row r="43" spans="1:10" ht="15.95" customHeight="1"/>
    <row r="44" spans="1:10" ht="15.95" customHeight="1"/>
    <row r="45" spans="1:10" ht="15.95" customHeight="1"/>
    <row r="46" spans="1:10" ht="15.95" customHeight="1"/>
    <row r="47" spans="1:10" ht="15.95" customHeight="1"/>
    <row r="48" spans="1:10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</sheetData>
  <mergeCells count="6">
    <mergeCell ref="A38:H38"/>
    <mergeCell ref="A6:A7"/>
    <mergeCell ref="B6:B7"/>
    <mergeCell ref="C6:D6"/>
    <mergeCell ref="E6:F6"/>
    <mergeCell ref="G6:H6"/>
  </mergeCells>
  <printOptions horizontalCentered="1"/>
  <pageMargins left="0" right="0" top="0" bottom="0" header="0.31496062992125984" footer="0.31496062992125984"/>
  <pageSetup paperSize="9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C52"/>
  <sheetViews>
    <sheetView view="pageBreakPreview" zoomScaleSheetLayoutView="100" workbookViewId="0">
      <selection activeCell="A29" sqref="A29:XFD29"/>
    </sheetView>
  </sheetViews>
  <sheetFormatPr defaultRowHeight="12.75"/>
  <cols>
    <col min="1" max="1" width="8.140625" style="163" customWidth="1"/>
    <col min="2" max="2" width="57.42578125" style="163" customWidth="1"/>
    <col min="3" max="3" width="12" style="163" customWidth="1"/>
    <col min="4" max="4" width="11.5703125" style="163" customWidth="1"/>
    <col min="5" max="5" width="11.7109375" style="163" customWidth="1"/>
    <col min="6" max="7" width="11.5703125" style="163" customWidth="1"/>
    <col min="8" max="8" width="12" style="163" customWidth="1"/>
    <col min="9" max="16384" width="9.140625" style="163"/>
  </cols>
  <sheetData>
    <row r="1" spans="1:29">
      <c r="A1" s="219" t="s">
        <v>316</v>
      </c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29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29">
      <c r="A3" s="219"/>
      <c r="B3" s="220"/>
      <c r="C3" s="211"/>
      <c r="D3" s="215"/>
      <c r="E3" s="215"/>
      <c r="F3" s="215"/>
      <c r="G3" s="217"/>
    </row>
    <row r="4" spans="1:29" s="6" customFormat="1" ht="15" customHeight="1">
      <c r="A4" s="219"/>
      <c r="B4" s="220" t="s">
        <v>1840</v>
      </c>
      <c r="C4" s="212" t="s">
        <v>1800</v>
      </c>
      <c r="D4" s="216"/>
      <c r="E4" s="216"/>
      <c r="F4" s="216"/>
      <c r="G4" s="218"/>
      <c r="H4" s="1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6" customFormat="1" ht="9.75" customHeight="1">
      <c r="A5" s="7"/>
      <c r="B5" s="8"/>
      <c r="C5" s="8"/>
      <c r="D5" s="8"/>
      <c r="E5" s="8"/>
      <c r="F5" s="8"/>
      <c r="G5" s="15"/>
      <c r="H5" s="1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10" customFormat="1" ht="98.25" customHeight="1">
      <c r="A6" s="578" t="s">
        <v>53</v>
      </c>
      <c r="B6" s="576" t="s">
        <v>220</v>
      </c>
      <c r="C6" s="572" t="s">
        <v>1796</v>
      </c>
      <c r="D6" s="573"/>
      <c r="E6" s="572" t="s">
        <v>1797</v>
      </c>
      <c r="F6" s="573"/>
      <c r="G6" s="572" t="s">
        <v>1798</v>
      </c>
      <c r="H6" s="573"/>
      <c r="I6" s="9"/>
    </row>
    <row r="7" spans="1:29" s="10" customFormat="1" ht="38.25" customHeight="1" thickBot="1">
      <c r="A7" s="579"/>
      <c r="B7" s="577"/>
      <c r="C7" s="101" t="s">
        <v>1775</v>
      </c>
      <c r="D7" s="101" t="s">
        <v>1776</v>
      </c>
      <c r="E7" s="101" t="s">
        <v>1775</v>
      </c>
      <c r="F7" s="101" t="s">
        <v>1776</v>
      </c>
      <c r="G7" s="382" t="s">
        <v>1775</v>
      </c>
      <c r="H7" s="101" t="s">
        <v>1776</v>
      </c>
      <c r="I7" s="9"/>
    </row>
    <row r="8" spans="1:29" s="10" customFormat="1" ht="13.5" thickTop="1">
      <c r="A8" s="150" t="s">
        <v>1770</v>
      </c>
      <c r="B8" s="165"/>
      <c r="C8" s="487">
        <v>10995</v>
      </c>
      <c r="D8" s="487">
        <v>11000</v>
      </c>
      <c r="E8" s="458">
        <v>206</v>
      </c>
      <c r="F8" s="458">
        <v>100</v>
      </c>
      <c r="G8" s="458">
        <f t="shared" ref="G8:H8" si="0">SUM(C8+E8)</f>
        <v>11201</v>
      </c>
      <c r="H8" s="458">
        <f t="shared" si="0"/>
        <v>11100</v>
      </c>
      <c r="I8" s="9"/>
    </row>
    <row r="9" spans="1:29" s="10" customFormat="1" ht="13.5" thickBot="1">
      <c r="A9" s="316" t="s">
        <v>227</v>
      </c>
      <c r="B9" s="150"/>
      <c r="C9" s="376"/>
      <c r="D9" s="376"/>
      <c r="E9" s="150"/>
      <c r="F9" s="150"/>
      <c r="G9" s="150"/>
      <c r="H9" s="150"/>
      <c r="I9" s="9"/>
    </row>
    <row r="10" spans="1:29" s="10" customFormat="1" ht="13.5" thickTop="1">
      <c r="A10" s="503" t="s">
        <v>304</v>
      </c>
      <c r="B10" s="504"/>
      <c r="C10" s="505">
        <f>SUM(C11:C16)</f>
        <v>33731</v>
      </c>
      <c r="D10" s="505">
        <f t="shared" ref="D10:H10" si="1">SUM(D11:D16)</f>
        <v>34600</v>
      </c>
      <c r="E10" s="505">
        <f t="shared" si="1"/>
        <v>1155</v>
      </c>
      <c r="F10" s="505">
        <f t="shared" si="1"/>
        <v>600</v>
      </c>
      <c r="G10" s="505">
        <f t="shared" si="1"/>
        <v>34886</v>
      </c>
      <c r="H10" s="505">
        <f t="shared" si="1"/>
        <v>35200</v>
      </c>
      <c r="I10" s="9"/>
    </row>
    <row r="11" spans="1:29" s="10" customFormat="1">
      <c r="A11" s="396" t="s">
        <v>1854</v>
      </c>
      <c r="B11" s="150" t="s">
        <v>1855</v>
      </c>
      <c r="C11" s="400">
        <v>10985</v>
      </c>
      <c r="D11" s="400">
        <v>11000</v>
      </c>
      <c r="E11" s="400">
        <v>207</v>
      </c>
      <c r="F11" s="400">
        <v>100</v>
      </c>
      <c r="G11" s="401">
        <f t="shared" ref="G11:H14" si="2">SUM(C11+E11)</f>
        <v>11192</v>
      </c>
      <c r="H11" s="400">
        <f t="shared" si="2"/>
        <v>11100</v>
      </c>
      <c r="I11" s="9"/>
    </row>
    <row r="12" spans="1:29" s="10" customFormat="1">
      <c r="A12" s="396" t="s">
        <v>1856</v>
      </c>
      <c r="B12" s="150" t="s">
        <v>1857</v>
      </c>
      <c r="C12" s="400">
        <v>435</v>
      </c>
      <c r="D12" s="400">
        <v>700</v>
      </c>
      <c r="E12" s="400">
        <v>186</v>
      </c>
      <c r="F12" s="400">
        <v>100</v>
      </c>
      <c r="G12" s="401">
        <f t="shared" si="2"/>
        <v>621</v>
      </c>
      <c r="H12" s="400">
        <f t="shared" si="2"/>
        <v>800</v>
      </c>
      <c r="I12" s="9"/>
    </row>
    <row r="13" spans="1:29" s="10" customFormat="1">
      <c r="A13" s="396" t="s">
        <v>1858</v>
      </c>
      <c r="B13" s="150" t="s">
        <v>1859</v>
      </c>
      <c r="C13" s="400">
        <v>10884</v>
      </c>
      <c r="D13" s="400">
        <v>11000</v>
      </c>
      <c r="E13" s="400">
        <v>207</v>
      </c>
      <c r="F13" s="400">
        <v>100</v>
      </c>
      <c r="G13" s="401">
        <f t="shared" si="2"/>
        <v>11091</v>
      </c>
      <c r="H13" s="400">
        <f t="shared" si="2"/>
        <v>11100</v>
      </c>
      <c r="I13" s="9"/>
    </row>
    <row r="14" spans="1:29" s="10" customFormat="1">
      <c r="A14" s="396" t="s">
        <v>1860</v>
      </c>
      <c r="B14" s="150" t="s">
        <v>1861</v>
      </c>
      <c r="C14" s="400"/>
      <c r="D14" s="400"/>
      <c r="E14" s="400">
        <v>166</v>
      </c>
      <c r="F14" s="400">
        <v>100</v>
      </c>
      <c r="G14" s="400">
        <f t="shared" si="2"/>
        <v>166</v>
      </c>
      <c r="H14" s="400">
        <f>SUM(D14+F14)</f>
        <v>100</v>
      </c>
      <c r="I14" s="9"/>
    </row>
    <row r="15" spans="1:29" s="10" customFormat="1">
      <c r="A15" s="396" t="s">
        <v>1862</v>
      </c>
      <c r="B15" s="150" t="s">
        <v>1863</v>
      </c>
      <c r="C15" s="400">
        <v>432</v>
      </c>
      <c r="D15" s="400">
        <v>900</v>
      </c>
      <c r="E15" s="400">
        <v>183</v>
      </c>
      <c r="F15" s="400">
        <v>100</v>
      </c>
      <c r="G15" s="400">
        <f>SUM(C15+E15)</f>
        <v>615</v>
      </c>
      <c r="H15" s="400">
        <f>SUM(D15+F15)</f>
        <v>1000</v>
      </c>
      <c r="I15" s="9"/>
    </row>
    <row r="16" spans="1:29" s="10" customFormat="1">
      <c r="A16" s="396" t="s">
        <v>1864</v>
      </c>
      <c r="B16" s="402" t="s">
        <v>1865</v>
      </c>
      <c r="C16" s="400">
        <v>10995</v>
      </c>
      <c r="D16" s="400">
        <v>11000</v>
      </c>
      <c r="E16" s="400">
        <v>206</v>
      </c>
      <c r="F16" s="400">
        <v>100</v>
      </c>
      <c r="G16" s="400">
        <f>SUM(C16+E16)</f>
        <v>11201</v>
      </c>
      <c r="H16" s="400">
        <f>SUM(D16+F16)</f>
        <v>11100</v>
      </c>
      <c r="I16" s="9"/>
    </row>
    <row r="17" spans="1:13" s="10" customFormat="1">
      <c r="A17" s="376"/>
      <c r="B17" s="150"/>
      <c r="C17" s="148"/>
      <c r="D17" s="148"/>
      <c r="E17" s="150"/>
      <c r="F17" s="150"/>
      <c r="G17" s="150"/>
      <c r="H17" s="150"/>
      <c r="I17" s="9"/>
    </row>
    <row r="18" spans="1:13" s="10" customFormat="1">
      <c r="A18" s="150" t="s">
        <v>228</v>
      </c>
      <c r="B18" s="150"/>
      <c r="C18" s="148"/>
      <c r="D18" s="148"/>
      <c r="E18" s="150"/>
      <c r="F18" s="150"/>
      <c r="G18" s="150"/>
      <c r="H18" s="150"/>
      <c r="I18" s="9"/>
    </row>
    <row r="19" spans="1:13" s="60" customFormat="1">
      <c r="A19" s="150" t="s">
        <v>229</v>
      </c>
      <c r="B19" s="150"/>
      <c r="C19" s="148"/>
      <c r="D19" s="148"/>
      <c r="E19" s="150"/>
      <c r="F19" s="150"/>
      <c r="G19" s="150"/>
      <c r="H19" s="150"/>
      <c r="I19" s="59"/>
    </row>
    <row r="20" spans="1:13" s="10" customFormat="1">
      <c r="A20" s="279" t="s">
        <v>231</v>
      </c>
      <c r="B20" s="161"/>
      <c r="C20" s="148"/>
      <c r="D20" s="148"/>
      <c r="E20" s="150"/>
      <c r="F20" s="150"/>
      <c r="G20" s="154"/>
      <c r="H20" s="150"/>
      <c r="I20" s="9"/>
    </row>
    <row r="21" spans="1:13" s="10" customFormat="1" ht="30" customHeight="1">
      <c r="A21" s="277" t="s">
        <v>230</v>
      </c>
      <c r="B21" s="154"/>
      <c r="C21" s="148"/>
      <c r="D21" s="148"/>
      <c r="E21" s="150"/>
      <c r="F21" s="150"/>
      <c r="G21" s="154"/>
      <c r="H21" s="150"/>
      <c r="I21" s="9"/>
    </row>
    <row r="22" spans="1:13" s="10" customFormat="1" ht="30.75" customHeight="1" thickBot="1">
      <c r="A22" s="277" t="s">
        <v>317</v>
      </c>
      <c r="B22" s="154"/>
      <c r="C22" s="148"/>
      <c r="D22" s="148"/>
      <c r="E22" s="150"/>
      <c r="F22" s="150"/>
      <c r="G22" s="154"/>
      <c r="H22" s="150"/>
      <c r="I22" s="9"/>
    </row>
    <row r="23" spans="1:13" s="10" customFormat="1" ht="13.5" thickTop="1">
      <c r="A23" s="477" t="s">
        <v>121</v>
      </c>
      <c r="B23" s="478"/>
      <c r="C23" s="479">
        <f>C11</f>
        <v>10985</v>
      </c>
      <c r="D23" s="479">
        <f t="shared" ref="D23:H23" si="3">D11</f>
        <v>11000</v>
      </c>
      <c r="E23" s="480">
        <f t="shared" si="3"/>
        <v>207</v>
      </c>
      <c r="F23" s="480">
        <f t="shared" si="3"/>
        <v>100</v>
      </c>
      <c r="G23" s="481">
        <f t="shared" si="3"/>
        <v>11192</v>
      </c>
      <c r="H23" s="480">
        <f t="shared" si="3"/>
        <v>11100</v>
      </c>
      <c r="I23" s="9"/>
    </row>
    <row r="24" spans="1:13" s="10" customFormat="1">
      <c r="A24" s="315" t="s">
        <v>122</v>
      </c>
      <c r="B24" s="164"/>
      <c r="C24" s="459"/>
      <c r="D24" s="459"/>
      <c r="E24" s="383"/>
      <c r="F24" s="383"/>
      <c r="G24" s="164"/>
      <c r="H24" s="383"/>
      <c r="I24" s="9"/>
    </row>
    <row r="25" spans="1:13" s="10" customFormat="1" ht="13.5" customHeight="1" thickBot="1">
      <c r="A25" s="482" t="s">
        <v>123</v>
      </c>
      <c r="B25" s="483"/>
      <c r="C25" s="484">
        <f>C11+C12+C13+C14+C15+C16</f>
        <v>33731</v>
      </c>
      <c r="D25" s="484">
        <f t="shared" ref="D25:H25" si="4">D11+D12+D13+D14+D15+D16</f>
        <v>34600</v>
      </c>
      <c r="E25" s="485">
        <f t="shared" si="4"/>
        <v>1155</v>
      </c>
      <c r="F25" s="485">
        <f t="shared" si="4"/>
        <v>600</v>
      </c>
      <c r="G25" s="486">
        <f t="shared" si="4"/>
        <v>34886</v>
      </c>
      <c r="H25" s="485">
        <f t="shared" si="4"/>
        <v>35200</v>
      </c>
      <c r="I25" s="9"/>
    </row>
    <row r="26" spans="1:13" s="62" customFormat="1" ht="27" customHeight="1">
      <c r="A26" s="593" t="s">
        <v>305</v>
      </c>
      <c r="B26" s="594"/>
      <c r="C26" s="594"/>
      <c r="D26" s="594"/>
      <c r="E26" s="594"/>
      <c r="F26" s="594"/>
      <c r="G26" s="594"/>
      <c r="H26" s="595"/>
      <c r="I26" s="375"/>
      <c r="J26" s="375"/>
      <c r="K26" s="375"/>
      <c r="L26" s="4"/>
      <c r="M26" s="375"/>
    </row>
    <row r="27" spans="1:13" s="62" customFormat="1" ht="21.75" customHeight="1">
      <c r="A27" s="590" t="s">
        <v>306</v>
      </c>
      <c r="B27" s="591"/>
      <c r="C27" s="591"/>
      <c r="D27" s="591"/>
      <c r="E27" s="591"/>
      <c r="F27" s="591"/>
      <c r="G27" s="591"/>
      <c r="H27" s="592"/>
      <c r="I27" s="375"/>
      <c r="J27" s="375"/>
      <c r="K27" s="375"/>
      <c r="L27" s="4"/>
      <c r="M27" s="375"/>
    </row>
    <row r="28" spans="1:13" ht="15.95" customHeight="1"/>
    <row r="29" spans="1:13" ht="15.95" customHeight="1"/>
    <row r="30" spans="1:13" ht="15.95" customHeight="1"/>
    <row r="31" spans="1:13" ht="15.95" customHeight="1"/>
    <row r="32" spans="1:13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</sheetData>
  <mergeCells count="7">
    <mergeCell ref="A27:H27"/>
    <mergeCell ref="A6:A7"/>
    <mergeCell ref="B6:B7"/>
    <mergeCell ref="C6:D6"/>
    <mergeCell ref="E6:F6"/>
    <mergeCell ref="G6:H6"/>
    <mergeCell ref="A26:H26"/>
  </mergeCells>
  <printOptions horizontalCentered="1"/>
  <pageMargins left="0.74803149606299213" right="0" top="0.59055118110236227" bottom="0.59055118110236227" header="0.51181102362204722" footer="0.51181102362204722"/>
  <pageSetup paperSize="9" orientation="landscape" r:id="rId1"/>
  <headerFooter alignWithMargins="0">
    <oddFooter>&amp;R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T19"/>
  <sheetViews>
    <sheetView view="pageBreakPreview" zoomScaleSheetLayoutView="100" workbookViewId="0">
      <selection activeCell="C2" sqref="C2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>
      <c r="A2" s="219"/>
      <c r="B2" s="220" t="s">
        <v>174</v>
      </c>
      <c r="C2" s="211" t="str">
        <f>Kadar.ode.!C2</f>
        <v>07221452</v>
      </c>
      <c r="D2" s="215"/>
      <c r="E2" s="215"/>
      <c r="F2" s="21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</row>
    <row r="3" spans="1:20">
      <c r="A3" s="219"/>
      <c r="B3" s="220"/>
      <c r="C3" s="211"/>
      <c r="D3" s="215"/>
      <c r="E3" s="215"/>
      <c r="F3" s="21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ht="14.25">
      <c r="A4" s="219"/>
      <c r="B4" s="220" t="s">
        <v>1841</v>
      </c>
      <c r="C4" s="212" t="s">
        <v>139</v>
      </c>
      <c r="D4" s="216"/>
      <c r="E4" s="216"/>
      <c r="F4" s="218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93"/>
      <c r="T4" s="135"/>
    </row>
    <row r="5" spans="1:20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35"/>
      <c r="T5" s="135"/>
    </row>
    <row r="6" spans="1:20" ht="12.75" customHeight="1">
      <c r="A6" s="578" t="s">
        <v>53</v>
      </c>
      <c r="B6" s="578" t="s">
        <v>307</v>
      </c>
      <c r="C6" s="604" t="s">
        <v>271</v>
      </c>
      <c r="D6" s="605"/>
      <c r="E6" s="605"/>
      <c r="F6" s="605"/>
      <c r="G6" s="605"/>
      <c r="H6" s="605"/>
      <c r="I6" s="605"/>
      <c r="J6" s="605"/>
      <c r="K6" s="604" t="s">
        <v>272</v>
      </c>
      <c r="L6" s="605"/>
      <c r="M6" s="605"/>
      <c r="N6" s="605"/>
      <c r="O6" s="605"/>
      <c r="P6" s="605"/>
      <c r="Q6" s="605"/>
      <c r="R6" s="605"/>
      <c r="S6" s="598" t="s">
        <v>273</v>
      </c>
      <c r="T6" s="598" t="s">
        <v>226</v>
      </c>
    </row>
    <row r="7" spans="1:20" ht="18.75" customHeight="1" thickBot="1">
      <c r="A7" s="579"/>
      <c r="B7" s="579"/>
      <c r="C7" s="601" t="s">
        <v>1775</v>
      </c>
      <c r="D7" s="602"/>
      <c r="E7" s="602"/>
      <c r="F7" s="603"/>
      <c r="G7" s="601" t="s">
        <v>1776</v>
      </c>
      <c r="H7" s="602"/>
      <c r="I7" s="602"/>
      <c r="J7" s="603"/>
      <c r="K7" s="601" t="s">
        <v>1775</v>
      </c>
      <c r="L7" s="602"/>
      <c r="M7" s="602"/>
      <c r="N7" s="603"/>
      <c r="O7" s="601" t="s">
        <v>1776</v>
      </c>
      <c r="P7" s="602"/>
      <c r="Q7" s="602"/>
      <c r="R7" s="602"/>
      <c r="S7" s="599"/>
      <c r="T7" s="599"/>
    </row>
    <row r="8" spans="1:20" ht="24" thickTop="1" thickBot="1">
      <c r="A8" s="301"/>
      <c r="B8" s="180"/>
      <c r="C8" s="228" t="s">
        <v>88</v>
      </c>
      <c r="D8" s="228" t="s">
        <v>111</v>
      </c>
      <c r="E8" s="228" t="s">
        <v>110</v>
      </c>
      <c r="F8" s="228" t="s">
        <v>109</v>
      </c>
      <c r="G8" s="228" t="s">
        <v>88</v>
      </c>
      <c r="H8" s="228" t="s">
        <v>111</v>
      </c>
      <c r="I8" s="228" t="s">
        <v>110</v>
      </c>
      <c r="J8" s="228" t="s">
        <v>109</v>
      </c>
      <c r="K8" s="228" t="s">
        <v>88</v>
      </c>
      <c r="L8" s="228" t="s">
        <v>111</v>
      </c>
      <c r="M8" s="228" t="s">
        <v>110</v>
      </c>
      <c r="N8" s="228" t="s">
        <v>109</v>
      </c>
      <c r="O8" s="228" t="s">
        <v>88</v>
      </c>
      <c r="P8" s="228" t="s">
        <v>111</v>
      </c>
      <c r="Q8" s="228" t="s">
        <v>110</v>
      </c>
      <c r="R8" s="228" t="s">
        <v>109</v>
      </c>
      <c r="S8" s="600"/>
      <c r="T8" s="600"/>
    </row>
    <row r="9" spans="1:20" ht="13.5" customHeight="1" thickTop="1">
      <c r="A9" s="273" t="s">
        <v>160</v>
      </c>
      <c r="B9" s="281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00"/>
      <c r="S9" s="120"/>
      <c r="T9" s="302"/>
    </row>
    <row r="10" spans="1:20">
      <c r="A10" s="184" t="s">
        <v>161</v>
      </c>
      <c r="B10" s="184" t="s">
        <v>162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42"/>
      <c r="S10" s="117"/>
      <c r="T10" s="303"/>
    </row>
    <row r="11" spans="1:20" ht="25.5">
      <c r="A11" s="184" t="s">
        <v>161</v>
      </c>
      <c r="B11" s="184" t="s">
        <v>163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6"/>
      <c r="S11" s="116"/>
      <c r="T11" s="303"/>
    </row>
    <row r="12" spans="1:20">
      <c r="A12" s="184" t="s">
        <v>164</v>
      </c>
      <c r="B12" s="184" t="s">
        <v>165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42"/>
      <c r="S12" s="117"/>
      <c r="T12" s="303"/>
    </row>
    <row r="13" spans="1:20">
      <c r="A13" s="182" t="s">
        <v>166</v>
      </c>
      <c r="B13" s="197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00"/>
      <c r="S13" s="120"/>
      <c r="T13" s="302"/>
    </row>
    <row r="14" spans="1:20" ht="38.25">
      <c r="A14" s="184" t="s">
        <v>167</v>
      </c>
      <c r="B14" s="184" t="s">
        <v>267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42"/>
      <c r="S14" s="117"/>
      <c r="T14" s="303"/>
    </row>
    <row r="15" spans="1:20" ht="25.5">
      <c r="A15" s="184" t="s">
        <v>167</v>
      </c>
      <c r="B15" s="184" t="s">
        <v>268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42"/>
      <c r="S15" s="117"/>
      <c r="T15" s="303"/>
    </row>
    <row r="16" spans="1:20" ht="51">
      <c r="A16" s="184" t="s">
        <v>168</v>
      </c>
      <c r="B16" s="184" t="s">
        <v>269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00"/>
      <c r="S16" s="120"/>
      <c r="T16" s="302"/>
    </row>
    <row r="17" spans="1:20">
      <c r="A17" s="185" t="s">
        <v>270</v>
      </c>
      <c r="B17" s="186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8"/>
      <c r="S17" s="181"/>
      <c r="T17" s="304"/>
    </row>
    <row r="18" spans="1:20">
      <c r="A18" s="189" t="s">
        <v>169</v>
      </c>
      <c r="B18" s="181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  <c r="S18" s="192"/>
      <c r="T18" s="305"/>
    </row>
    <row r="19" spans="1:20">
      <c r="A19" s="596" t="s">
        <v>88</v>
      </c>
      <c r="B19" s="59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306"/>
      <c r="S19" s="307"/>
      <c r="T19" s="308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workbookViewId="0">
      <selection activeCell="C2" sqref="C2"/>
    </sheetView>
  </sheetViews>
  <sheetFormatPr defaultRowHeight="12.75"/>
  <cols>
    <col min="1" max="1" width="9" style="11" bestFit="1" customWidth="1"/>
    <col min="2" max="2" width="43.140625" style="11" customWidth="1"/>
    <col min="3" max="3" width="5.140625" style="11" customWidth="1"/>
    <col min="4" max="4" width="11.28515625" style="11" bestFit="1" customWidth="1"/>
    <col min="5" max="5" width="8.140625" style="11" customWidth="1"/>
    <col min="6" max="11" width="8" style="11" bestFit="1" customWidth="1"/>
    <col min="12" max="13" width="8" style="12" bestFit="1" customWidth="1"/>
    <col min="14" max="15" width="8" style="11" bestFit="1" customWidth="1"/>
    <col min="16" max="17" width="8" style="12" bestFit="1" customWidth="1"/>
    <col min="18" max="16384" width="9.140625" style="12"/>
  </cols>
  <sheetData>
    <row r="1" spans="1:18" s="33" customFormat="1" ht="15.75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5"/>
      <c r="H1" s="217"/>
      <c r="P1" s="15"/>
      <c r="Q1" s="15"/>
      <c r="R1" s="35"/>
    </row>
    <row r="2" spans="1:18" s="33" customFormat="1" ht="15.75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5"/>
      <c r="H2" s="217"/>
      <c r="P2" s="15"/>
      <c r="Q2" s="15"/>
      <c r="R2" s="35"/>
    </row>
    <row r="3" spans="1:18" s="33" customFormat="1" ht="15.75">
      <c r="A3" s="219"/>
      <c r="B3" s="220"/>
      <c r="C3" s="211"/>
      <c r="D3" s="215"/>
      <c r="E3" s="215"/>
      <c r="F3" s="215"/>
      <c r="G3" s="215"/>
      <c r="H3" s="217"/>
      <c r="P3" s="15"/>
      <c r="Q3" s="15"/>
      <c r="R3" s="35"/>
    </row>
    <row r="4" spans="1:18" s="33" customFormat="1" ht="15.75">
      <c r="A4" s="219"/>
      <c r="B4" s="220" t="s">
        <v>1842</v>
      </c>
      <c r="C4" s="212" t="s">
        <v>266</v>
      </c>
      <c r="D4" s="216"/>
      <c r="E4" s="216"/>
      <c r="F4" s="216"/>
      <c r="G4" s="216"/>
      <c r="H4" s="218"/>
      <c r="P4" s="15"/>
      <c r="Q4" s="15"/>
    </row>
    <row r="5" spans="1:18" s="33" customFormat="1" ht="15.75">
      <c r="A5" s="36"/>
      <c r="B5" s="36"/>
      <c r="C5" s="36"/>
      <c r="D5" s="36"/>
      <c r="E5" s="36"/>
      <c r="F5" s="36"/>
      <c r="G5" s="36"/>
      <c r="H5" s="32"/>
      <c r="I5" s="32"/>
      <c r="J5" s="32"/>
      <c r="K5" s="32"/>
      <c r="N5" s="32"/>
      <c r="O5" s="32"/>
      <c r="P5" s="15"/>
      <c r="Q5" s="15"/>
    </row>
    <row r="6" spans="1:18" s="33" customFormat="1" ht="12.75" customHeight="1">
      <c r="A6" s="610" t="s">
        <v>53</v>
      </c>
      <c r="B6" s="611" t="s">
        <v>220</v>
      </c>
      <c r="C6" s="611" t="s">
        <v>308</v>
      </c>
      <c r="D6" s="609" t="s">
        <v>274</v>
      </c>
      <c r="E6" s="612" t="s">
        <v>88</v>
      </c>
      <c r="F6" s="612"/>
      <c r="G6" s="612"/>
      <c r="H6" s="612"/>
    </row>
    <row r="7" spans="1:18" s="37" customFormat="1" ht="12.75" customHeight="1">
      <c r="A7" s="610"/>
      <c r="B7" s="611"/>
      <c r="C7" s="611"/>
      <c r="D7" s="609"/>
      <c r="E7" s="611" t="s">
        <v>1775</v>
      </c>
      <c r="F7" s="611"/>
      <c r="G7" s="611" t="s">
        <v>1776</v>
      </c>
      <c r="H7" s="611"/>
    </row>
    <row r="8" spans="1:18" s="37" customFormat="1" ht="22.5">
      <c r="A8" s="610"/>
      <c r="B8" s="611"/>
      <c r="C8" s="611"/>
      <c r="D8" s="609"/>
      <c r="E8" s="166" t="s">
        <v>13</v>
      </c>
      <c r="F8" s="166" t="s">
        <v>50</v>
      </c>
      <c r="G8" s="166" t="s">
        <v>13</v>
      </c>
      <c r="H8" s="166" t="s">
        <v>50</v>
      </c>
    </row>
    <row r="9" spans="1:18" s="37" customFormat="1" ht="25.5" customHeight="1">
      <c r="A9" s="310"/>
      <c r="B9" s="606" t="s">
        <v>318</v>
      </c>
      <c r="C9" s="607"/>
      <c r="D9" s="607"/>
      <c r="E9" s="607"/>
      <c r="F9" s="607"/>
      <c r="G9" s="607"/>
      <c r="H9" s="608"/>
    </row>
    <row r="10" spans="1:18" s="13" customFormat="1">
      <c r="A10" s="167">
        <v>540100</v>
      </c>
      <c r="B10" s="229" t="s">
        <v>232</v>
      </c>
      <c r="C10" s="167" t="s">
        <v>233</v>
      </c>
      <c r="D10" s="168">
        <v>11.2</v>
      </c>
      <c r="E10" s="147"/>
      <c r="F10" s="147">
        <f t="shared" ref="F10:F36" si="0">D10*E10</f>
        <v>0</v>
      </c>
      <c r="G10" s="147"/>
      <c r="H10" s="147">
        <f t="shared" ref="H10:H36" si="1">D10*G10</f>
        <v>0</v>
      </c>
    </row>
    <row r="11" spans="1:18" s="13" customFormat="1">
      <c r="A11" s="167">
        <v>540101</v>
      </c>
      <c r="B11" s="229" t="s">
        <v>234</v>
      </c>
      <c r="C11" s="167" t="s">
        <v>233</v>
      </c>
      <c r="D11" s="168">
        <v>13.72</v>
      </c>
      <c r="E11" s="147"/>
      <c r="F11" s="147">
        <f t="shared" si="0"/>
        <v>0</v>
      </c>
      <c r="G11" s="147"/>
      <c r="H11" s="147">
        <f t="shared" si="1"/>
        <v>0</v>
      </c>
    </row>
    <row r="12" spans="1:18" s="13" customFormat="1">
      <c r="A12" s="167">
        <v>540102</v>
      </c>
      <c r="B12" s="229" t="s">
        <v>235</v>
      </c>
      <c r="C12" s="167" t="s">
        <v>233</v>
      </c>
      <c r="D12" s="168">
        <v>17.190000000000001</v>
      </c>
      <c r="E12" s="147"/>
      <c r="F12" s="147">
        <f t="shared" si="0"/>
        <v>0</v>
      </c>
      <c r="G12" s="147"/>
      <c r="H12" s="147">
        <f t="shared" si="1"/>
        <v>0</v>
      </c>
    </row>
    <row r="13" spans="1:18" s="13" customFormat="1">
      <c r="A13" s="167">
        <v>540103</v>
      </c>
      <c r="B13" s="229" t="s">
        <v>236</v>
      </c>
      <c r="C13" s="167" t="s">
        <v>233</v>
      </c>
      <c r="D13" s="168">
        <v>14.17</v>
      </c>
      <c r="E13" s="147"/>
      <c r="F13" s="147">
        <f t="shared" si="0"/>
        <v>0</v>
      </c>
      <c r="G13" s="147"/>
      <c r="H13" s="147">
        <f t="shared" si="1"/>
        <v>0</v>
      </c>
    </row>
    <row r="14" spans="1:18" s="13" customFormat="1">
      <c r="A14" s="167">
        <v>540104</v>
      </c>
      <c r="B14" s="229" t="s">
        <v>237</v>
      </c>
      <c r="C14" s="167" t="s">
        <v>233</v>
      </c>
      <c r="D14" s="168">
        <v>11.46</v>
      </c>
      <c r="E14" s="147"/>
      <c r="F14" s="147">
        <f t="shared" si="0"/>
        <v>0</v>
      </c>
      <c r="G14" s="147"/>
      <c r="H14" s="147">
        <f t="shared" si="1"/>
        <v>0</v>
      </c>
    </row>
    <row r="15" spans="1:18" s="13" customFormat="1" ht="22.5">
      <c r="A15" s="167">
        <v>540105</v>
      </c>
      <c r="B15" s="229" t="s">
        <v>238</v>
      </c>
      <c r="C15" s="167" t="s">
        <v>233</v>
      </c>
      <c r="D15" s="168">
        <v>12.08</v>
      </c>
      <c r="E15" s="147"/>
      <c r="F15" s="147">
        <f t="shared" si="0"/>
        <v>0</v>
      </c>
      <c r="G15" s="147"/>
      <c r="H15" s="147">
        <f t="shared" si="1"/>
        <v>0</v>
      </c>
    </row>
    <row r="16" spans="1:18" s="13" customFormat="1">
      <c r="A16" s="167">
        <v>560100</v>
      </c>
      <c r="B16" s="229" t="s">
        <v>239</v>
      </c>
      <c r="C16" s="167" t="s">
        <v>233</v>
      </c>
      <c r="D16" s="168">
        <v>11.2</v>
      </c>
      <c r="E16" s="147"/>
      <c r="F16" s="147">
        <f t="shared" si="0"/>
        <v>0</v>
      </c>
      <c r="G16" s="147"/>
      <c r="H16" s="147">
        <f t="shared" si="1"/>
        <v>0</v>
      </c>
    </row>
    <row r="17" spans="1:8" s="13" customFormat="1" ht="22.5">
      <c r="A17" s="167">
        <v>560101</v>
      </c>
      <c r="B17" s="229" t="s">
        <v>240</v>
      </c>
      <c r="C17" s="167" t="s">
        <v>233</v>
      </c>
      <c r="D17" s="168" t="s">
        <v>241</v>
      </c>
      <c r="E17" s="147"/>
      <c r="F17" s="147" t="e">
        <f t="shared" si="0"/>
        <v>#VALUE!</v>
      </c>
      <c r="G17" s="147"/>
      <c r="H17" s="147" t="e">
        <f t="shared" si="1"/>
        <v>#VALUE!</v>
      </c>
    </row>
    <row r="18" spans="1:8" s="13" customFormat="1">
      <c r="A18" s="167">
        <v>560200</v>
      </c>
      <c r="B18" s="229" t="s">
        <v>242</v>
      </c>
      <c r="C18" s="167" t="s">
        <v>233</v>
      </c>
      <c r="D18" s="168">
        <v>17.27</v>
      </c>
      <c r="E18" s="147"/>
      <c r="F18" s="147">
        <f t="shared" si="0"/>
        <v>0</v>
      </c>
      <c r="G18" s="147"/>
      <c r="H18" s="147">
        <f t="shared" si="1"/>
        <v>0</v>
      </c>
    </row>
    <row r="19" spans="1:8" s="13" customFormat="1">
      <c r="A19" s="167">
        <v>560800</v>
      </c>
      <c r="B19" s="229" t="s">
        <v>243</v>
      </c>
      <c r="C19" s="167" t="s">
        <v>233</v>
      </c>
      <c r="D19" s="168">
        <v>18.78</v>
      </c>
      <c r="E19" s="147"/>
      <c r="F19" s="147">
        <f t="shared" si="0"/>
        <v>0</v>
      </c>
      <c r="G19" s="147"/>
      <c r="H19" s="147">
        <f t="shared" si="1"/>
        <v>0</v>
      </c>
    </row>
    <row r="20" spans="1:8" s="13" customFormat="1">
      <c r="A20" s="167">
        <v>560300</v>
      </c>
      <c r="B20" s="229" t="s">
        <v>244</v>
      </c>
      <c r="C20" s="167" t="s">
        <v>233</v>
      </c>
      <c r="D20" s="168">
        <v>12.08</v>
      </c>
      <c r="E20" s="147"/>
      <c r="F20" s="147">
        <f t="shared" si="0"/>
        <v>0</v>
      </c>
      <c r="G20" s="147"/>
      <c r="H20" s="147">
        <f t="shared" si="1"/>
        <v>0</v>
      </c>
    </row>
    <row r="21" spans="1:8" s="13" customFormat="1">
      <c r="A21" s="167">
        <v>560102</v>
      </c>
      <c r="B21" s="229" t="s">
        <v>245</v>
      </c>
      <c r="C21" s="167" t="s">
        <v>233</v>
      </c>
      <c r="D21" s="168">
        <v>19.89</v>
      </c>
      <c r="E21" s="147"/>
      <c r="F21" s="147">
        <f t="shared" si="0"/>
        <v>0</v>
      </c>
      <c r="G21" s="147"/>
      <c r="H21" s="147">
        <f t="shared" si="1"/>
        <v>0</v>
      </c>
    </row>
    <row r="22" spans="1:8" s="13" customFormat="1" ht="22.5">
      <c r="A22" s="167">
        <v>560301</v>
      </c>
      <c r="B22" s="229" t="s">
        <v>246</v>
      </c>
      <c r="C22" s="167" t="s">
        <v>233</v>
      </c>
      <c r="D22" s="168">
        <v>13.31</v>
      </c>
      <c r="E22" s="147"/>
      <c r="F22" s="147">
        <f t="shared" si="0"/>
        <v>0</v>
      </c>
      <c r="G22" s="147"/>
      <c r="H22" s="147">
        <f t="shared" si="1"/>
        <v>0</v>
      </c>
    </row>
    <row r="23" spans="1:8" s="13" customFormat="1" ht="22.5">
      <c r="A23" s="167">
        <v>510110</v>
      </c>
      <c r="B23" s="229" t="s">
        <v>247</v>
      </c>
      <c r="C23" s="167" t="s">
        <v>52</v>
      </c>
      <c r="D23" s="168" t="s">
        <v>248</v>
      </c>
      <c r="E23" s="147"/>
      <c r="F23" s="147" t="e">
        <f t="shared" si="0"/>
        <v>#VALUE!</v>
      </c>
      <c r="G23" s="147"/>
      <c r="H23" s="147" t="e">
        <f t="shared" si="1"/>
        <v>#VALUE!</v>
      </c>
    </row>
    <row r="24" spans="1:8" s="13" customFormat="1" ht="22.5">
      <c r="A24" s="167">
        <v>510200</v>
      </c>
      <c r="B24" s="229" t="s">
        <v>249</v>
      </c>
      <c r="C24" s="167" t="s">
        <v>233</v>
      </c>
      <c r="D24" s="168" t="s">
        <v>250</v>
      </c>
      <c r="E24" s="147"/>
      <c r="F24" s="147" t="e">
        <f t="shared" si="0"/>
        <v>#VALUE!</v>
      </c>
      <c r="G24" s="147"/>
      <c r="H24" s="147" t="e">
        <f t="shared" si="1"/>
        <v>#VALUE!</v>
      </c>
    </row>
    <row r="25" spans="1:8" s="13" customFormat="1" ht="22.5">
      <c r="A25" s="167">
        <v>510299</v>
      </c>
      <c r="B25" s="229" t="s">
        <v>251</v>
      </c>
      <c r="C25" s="167" t="s">
        <v>233</v>
      </c>
      <c r="D25" s="168" t="s">
        <v>252</v>
      </c>
      <c r="E25" s="147"/>
      <c r="F25" s="147" t="e">
        <f t="shared" si="0"/>
        <v>#VALUE!</v>
      </c>
      <c r="G25" s="147"/>
      <c r="H25" s="147" t="e">
        <f t="shared" si="1"/>
        <v>#VALUE!</v>
      </c>
    </row>
    <row r="26" spans="1:8" s="13" customFormat="1" ht="22.5">
      <c r="A26" s="167">
        <v>510500</v>
      </c>
      <c r="B26" s="229" t="s">
        <v>253</v>
      </c>
      <c r="C26" s="167" t="s">
        <v>52</v>
      </c>
      <c r="D26" s="168" t="s">
        <v>254</v>
      </c>
      <c r="E26" s="147"/>
      <c r="F26" s="147" t="e">
        <f t="shared" si="0"/>
        <v>#VALUE!</v>
      </c>
      <c r="G26" s="147"/>
      <c r="H26" s="147" t="e">
        <f t="shared" si="1"/>
        <v>#VALUE!</v>
      </c>
    </row>
    <row r="27" spans="1:8" s="13" customFormat="1">
      <c r="A27" s="167">
        <v>520100</v>
      </c>
      <c r="B27" s="229" t="s">
        <v>255</v>
      </c>
      <c r="C27" s="167" t="s">
        <v>233</v>
      </c>
      <c r="D27" s="168">
        <v>10.66</v>
      </c>
      <c r="E27" s="147"/>
      <c r="F27" s="147">
        <f t="shared" si="0"/>
        <v>0</v>
      </c>
      <c r="G27" s="147"/>
      <c r="H27" s="147">
        <f t="shared" si="1"/>
        <v>0</v>
      </c>
    </row>
    <row r="28" spans="1:8" s="13" customFormat="1">
      <c r="A28" s="167">
        <v>520101</v>
      </c>
      <c r="B28" s="229" t="s">
        <v>256</v>
      </c>
      <c r="C28" s="167" t="s">
        <v>233</v>
      </c>
      <c r="D28" s="168">
        <v>20.02</v>
      </c>
      <c r="E28" s="147"/>
      <c r="F28" s="147">
        <f t="shared" si="0"/>
        <v>0</v>
      </c>
      <c r="G28" s="147"/>
      <c r="H28" s="147">
        <f t="shared" si="1"/>
        <v>0</v>
      </c>
    </row>
    <row r="29" spans="1:8" s="13" customFormat="1">
      <c r="A29" s="167">
        <v>520102</v>
      </c>
      <c r="B29" s="229" t="s">
        <v>257</v>
      </c>
      <c r="C29" s="167" t="s">
        <v>233</v>
      </c>
      <c r="D29" s="168">
        <v>17.690000000000001</v>
      </c>
      <c r="E29" s="147"/>
      <c r="F29" s="147">
        <f t="shared" si="0"/>
        <v>0</v>
      </c>
      <c r="G29" s="147"/>
      <c r="H29" s="147">
        <f t="shared" si="1"/>
        <v>0</v>
      </c>
    </row>
    <row r="30" spans="1:8" s="13" customFormat="1">
      <c r="A30" s="167">
        <v>521000</v>
      </c>
      <c r="B30" s="229" t="s">
        <v>258</v>
      </c>
      <c r="C30" s="167" t="s">
        <v>52</v>
      </c>
      <c r="D30" s="169">
        <v>2950.57</v>
      </c>
      <c r="E30" s="147"/>
      <c r="F30" s="147">
        <f t="shared" si="0"/>
        <v>0</v>
      </c>
      <c r="G30" s="147"/>
      <c r="H30" s="147">
        <f t="shared" si="1"/>
        <v>0</v>
      </c>
    </row>
    <row r="31" spans="1:8" s="13" customFormat="1">
      <c r="A31" s="167">
        <v>510000</v>
      </c>
      <c r="B31" s="229" t="s">
        <v>259</v>
      </c>
      <c r="C31" s="167" t="s">
        <v>52</v>
      </c>
      <c r="D31" s="169">
        <v>7928.48</v>
      </c>
      <c r="E31" s="147"/>
      <c r="F31" s="147">
        <f t="shared" si="0"/>
        <v>0</v>
      </c>
      <c r="G31" s="147"/>
      <c r="H31" s="147">
        <f t="shared" si="1"/>
        <v>0</v>
      </c>
    </row>
    <row r="32" spans="1:8" s="13" customFormat="1" ht="22.5">
      <c r="A32" s="167">
        <v>570100</v>
      </c>
      <c r="B32" s="229" t="s">
        <v>260</v>
      </c>
      <c r="C32" s="167" t="s">
        <v>52</v>
      </c>
      <c r="D32" s="168" t="s">
        <v>261</v>
      </c>
      <c r="E32" s="147"/>
      <c r="F32" s="147" t="e">
        <f t="shared" si="0"/>
        <v>#VALUE!</v>
      </c>
      <c r="G32" s="147"/>
      <c r="H32" s="147" t="e">
        <f t="shared" si="1"/>
        <v>#VALUE!</v>
      </c>
    </row>
    <row r="33" spans="1:8" s="13" customFormat="1">
      <c r="A33" s="167">
        <v>580100</v>
      </c>
      <c r="B33" s="229" t="s">
        <v>262</v>
      </c>
      <c r="C33" s="167" t="s">
        <v>233</v>
      </c>
      <c r="D33" s="168">
        <v>13.31</v>
      </c>
      <c r="E33" s="147"/>
      <c r="F33" s="147">
        <f t="shared" si="0"/>
        <v>0</v>
      </c>
      <c r="G33" s="147"/>
      <c r="H33" s="147">
        <f t="shared" si="1"/>
        <v>0</v>
      </c>
    </row>
    <row r="34" spans="1:8" s="13" customFormat="1">
      <c r="A34" s="167">
        <v>580101</v>
      </c>
      <c r="B34" s="229" t="s">
        <v>263</v>
      </c>
      <c r="C34" s="167" t="s">
        <v>233</v>
      </c>
      <c r="D34" s="168">
        <v>10.23</v>
      </c>
      <c r="E34" s="147"/>
      <c r="F34" s="147">
        <f t="shared" si="0"/>
        <v>0</v>
      </c>
      <c r="G34" s="147"/>
      <c r="H34" s="147">
        <f t="shared" si="1"/>
        <v>0</v>
      </c>
    </row>
    <row r="35" spans="1:8" s="13" customFormat="1">
      <c r="A35" s="167">
        <v>580102</v>
      </c>
      <c r="B35" s="229" t="s">
        <v>264</v>
      </c>
      <c r="C35" s="167" t="s">
        <v>233</v>
      </c>
      <c r="D35" s="168">
        <v>12.99</v>
      </c>
      <c r="E35" s="147"/>
      <c r="F35" s="147">
        <f t="shared" si="0"/>
        <v>0</v>
      </c>
      <c r="G35" s="147"/>
      <c r="H35" s="147">
        <f t="shared" si="1"/>
        <v>0</v>
      </c>
    </row>
    <row r="36" spans="1:8" s="13" customFormat="1" ht="22.5">
      <c r="A36" s="167">
        <v>590100</v>
      </c>
      <c r="B36" s="229" t="s">
        <v>265</v>
      </c>
      <c r="C36" s="167" t="s">
        <v>233</v>
      </c>
      <c r="D36" s="168">
        <v>26.6</v>
      </c>
      <c r="E36" s="147"/>
      <c r="F36" s="147">
        <f t="shared" si="0"/>
        <v>0</v>
      </c>
      <c r="G36" s="147"/>
      <c r="H36" s="147">
        <f t="shared" si="1"/>
        <v>0</v>
      </c>
    </row>
  </sheetData>
  <mergeCells count="8">
    <mergeCell ref="B9:H9"/>
    <mergeCell ref="D6:D8"/>
    <mergeCell ref="A6:A8"/>
    <mergeCell ref="B6:B8"/>
    <mergeCell ref="C6:C8"/>
    <mergeCell ref="E6:H6"/>
    <mergeCell ref="E7:F7"/>
    <mergeCell ref="G7:H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workbookViewId="0">
      <selection activeCell="C5" sqref="C5"/>
    </sheetView>
  </sheetViews>
  <sheetFormatPr defaultRowHeight="12.75"/>
  <cols>
    <col min="1" max="1" width="9" style="11" bestFit="1" customWidth="1"/>
    <col min="2" max="2" width="43.140625" style="11" customWidth="1"/>
    <col min="3" max="3" width="5.140625" style="11" customWidth="1"/>
    <col min="4" max="4" width="11.28515625" style="11" bestFit="1" customWidth="1"/>
    <col min="5" max="5" width="8.140625" style="11" customWidth="1"/>
    <col min="6" max="11" width="8" style="11" bestFit="1" customWidth="1"/>
    <col min="12" max="13" width="8" style="12" bestFit="1" customWidth="1"/>
    <col min="14" max="15" width="8" style="11" bestFit="1" customWidth="1"/>
    <col min="16" max="17" width="8" style="12" bestFit="1" customWidth="1"/>
    <col min="18" max="16384" width="9.140625" style="12"/>
  </cols>
  <sheetData>
    <row r="1" spans="1:18" s="33" customFormat="1" ht="15.75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5"/>
      <c r="H1" s="217"/>
      <c r="P1" s="15"/>
      <c r="Q1" s="15"/>
      <c r="R1" s="35"/>
    </row>
    <row r="2" spans="1:18" s="33" customFormat="1" ht="15.75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5"/>
      <c r="H2" s="217"/>
      <c r="P2" s="15"/>
      <c r="Q2" s="15"/>
      <c r="R2" s="35"/>
    </row>
    <row r="3" spans="1:18" s="33" customFormat="1" ht="15.75">
      <c r="A3" s="219"/>
      <c r="B3" s="220"/>
      <c r="C3" s="211"/>
      <c r="D3" s="215"/>
      <c r="E3" s="215"/>
      <c r="F3" s="215"/>
      <c r="G3" s="215"/>
      <c r="H3" s="217"/>
      <c r="P3" s="15"/>
      <c r="Q3" s="15"/>
      <c r="R3" s="35"/>
    </row>
    <row r="4" spans="1:18" s="33" customFormat="1" ht="15.75">
      <c r="A4" s="219"/>
      <c r="B4" s="220" t="s">
        <v>1843</v>
      </c>
      <c r="C4" s="212" t="s">
        <v>266</v>
      </c>
      <c r="D4" s="216"/>
      <c r="E4" s="216"/>
      <c r="F4" s="216"/>
      <c r="G4" s="216"/>
      <c r="H4" s="218"/>
      <c r="P4" s="15"/>
      <c r="Q4" s="15"/>
    </row>
    <row r="5" spans="1:18" s="33" customFormat="1" ht="15.75">
      <c r="A5" s="36"/>
      <c r="B5" s="36"/>
      <c r="C5" s="36"/>
      <c r="D5" s="36"/>
      <c r="E5" s="36"/>
      <c r="F5" s="36"/>
      <c r="G5" s="36"/>
      <c r="H5" s="32"/>
      <c r="I5" s="32"/>
      <c r="J5" s="32"/>
      <c r="K5" s="32"/>
      <c r="N5" s="32"/>
      <c r="O5" s="32"/>
      <c r="P5" s="15"/>
      <c r="Q5" s="15"/>
    </row>
    <row r="6" spans="1:18" s="33" customFormat="1" ht="12.75" customHeight="1">
      <c r="A6" s="610" t="s">
        <v>53</v>
      </c>
      <c r="B6" s="611" t="s">
        <v>220</v>
      </c>
      <c r="C6" s="611" t="s">
        <v>308</v>
      </c>
      <c r="D6" s="609" t="s">
        <v>274</v>
      </c>
      <c r="E6" s="612" t="s">
        <v>88</v>
      </c>
      <c r="F6" s="612"/>
      <c r="G6" s="612"/>
      <c r="H6" s="612"/>
    </row>
    <row r="7" spans="1:18" s="37" customFormat="1" ht="12.75" customHeight="1">
      <c r="A7" s="610"/>
      <c r="B7" s="611"/>
      <c r="C7" s="611"/>
      <c r="D7" s="609"/>
      <c r="E7" s="611" t="s">
        <v>1775</v>
      </c>
      <c r="F7" s="611"/>
      <c r="G7" s="611" t="s">
        <v>1776</v>
      </c>
      <c r="H7" s="611"/>
    </row>
    <row r="8" spans="1:18" s="37" customFormat="1" ht="22.5">
      <c r="A8" s="610"/>
      <c r="B8" s="611"/>
      <c r="C8" s="611"/>
      <c r="D8" s="609"/>
      <c r="E8" s="373" t="s">
        <v>13</v>
      </c>
      <c r="F8" s="373" t="s">
        <v>50</v>
      </c>
      <c r="G8" s="373" t="s">
        <v>13</v>
      </c>
      <c r="H8" s="373" t="s">
        <v>50</v>
      </c>
    </row>
    <row r="9" spans="1:18" s="13" customFormat="1" ht="32.25" customHeight="1">
      <c r="A9" s="310"/>
      <c r="B9" s="613" t="s">
        <v>1791</v>
      </c>
      <c r="C9" s="614"/>
      <c r="D9" s="614"/>
      <c r="E9" s="614"/>
      <c r="F9" s="614"/>
      <c r="G9" s="614"/>
      <c r="H9" s="615"/>
    </row>
    <row r="10" spans="1:18">
      <c r="A10" s="167">
        <v>590101</v>
      </c>
      <c r="B10" s="229" t="s">
        <v>232</v>
      </c>
      <c r="C10" s="167" t="s">
        <v>233</v>
      </c>
      <c r="D10" s="168">
        <v>6.38</v>
      </c>
      <c r="E10" s="377"/>
      <c r="F10" s="147">
        <f t="shared" ref="F10:F36" si="0">D10*E10</f>
        <v>0</v>
      </c>
      <c r="G10" s="377"/>
      <c r="H10" s="147">
        <f t="shared" ref="H10:H36" si="1">D10*G10</f>
        <v>0</v>
      </c>
      <c r="I10" s="378"/>
      <c r="J10" s="12"/>
      <c r="K10" s="12"/>
      <c r="N10" s="12"/>
      <c r="O10" s="12"/>
    </row>
    <row r="11" spans="1:18">
      <c r="A11" s="167">
        <v>590102</v>
      </c>
      <c r="B11" s="229" t="s">
        <v>234</v>
      </c>
      <c r="C11" s="167" t="s">
        <v>233</v>
      </c>
      <c r="D11" s="168">
        <v>7.82</v>
      </c>
      <c r="E11" s="377"/>
      <c r="F11" s="147">
        <f t="shared" si="0"/>
        <v>0</v>
      </c>
      <c r="G11" s="377"/>
      <c r="H11" s="147">
        <f t="shared" si="1"/>
        <v>0</v>
      </c>
      <c r="I11" s="14"/>
    </row>
    <row r="12" spans="1:18">
      <c r="A12" s="167">
        <v>590103</v>
      </c>
      <c r="B12" s="229" t="s">
        <v>235</v>
      </c>
      <c r="C12" s="167" t="s">
        <v>233</v>
      </c>
      <c r="D12" s="168">
        <v>9.8000000000000007</v>
      </c>
      <c r="E12" s="377"/>
      <c r="F12" s="147">
        <f t="shared" si="0"/>
        <v>0</v>
      </c>
      <c r="G12" s="377"/>
      <c r="H12" s="147">
        <f t="shared" si="1"/>
        <v>0</v>
      </c>
      <c r="I12" s="14"/>
    </row>
    <row r="13" spans="1:18">
      <c r="A13" s="167">
        <v>590104</v>
      </c>
      <c r="B13" s="229" t="s">
        <v>236</v>
      </c>
      <c r="C13" s="167" t="s">
        <v>233</v>
      </c>
      <c r="D13" s="168">
        <v>8.08</v>
      </c>
      <c r="E13" s="379"/>
      <c r="F13" s="147">
        <f t="shared" si="0"/>
        <v>0</v>
      </c>
      <c r="G13" s="379"/>
      <c r="H13" s="147">
        <f t="shared" si="1"/>
        <v>0</v>
      </c>
    </row>
    <row r="14" spans="1:18">
      <c r="A14" s="167">
        <v>590105</v>
      </c>
      <c r="B14" s="229" t="s">
        <v>237</v>
      </c>
      <c r="C14" s="167" t="s">
        <v>233</v>
      </c>
      <c r="D14" s="168">
        <v>6.53</v>
      </c>
      <c r="E14" s="379"/>
      <c r="F14" s="147">
        <f t="shared" si="0"/>
        <v>0</v>
      </c>
      <c r="G14" s="379"/>
      <c r="H14" s="147">
        <f t="shared" si="1"/>
        <v>0</v>
      </c>
    </row>
    <row r="15" spans="1:18" ht="22.5">
      <c r="A15" s="167">
        <v>590106</v>
      </c>
      <c r="B15" s="229" t="s">
        <v>238</v>
      </c>
      <c r="C15" s="167" t="s">
        <v>233</v>
      </c>
      <c r="D15" s="168">
        <v>6.88</v>
      </c>
      <c r="E15" s="379"/>
      <c r="F15" s="147">
        <f t="shared" si="0"/>
        <v>0</v>
      </c>
      <c r="G15" s="379"/>
      <c r="H15" s="147">
        <f t="shared" si="1"/>
        <v>0</v>
      </c>
    </row>
    <row r="16" spans="1:18">
      <c r="A16" s="167">
        <v>590107</v>
      </c>
      <c r="B16" s="229" t="s">
        <v>239</v>
      </c>
      <c r="C16" s="167" t="s">
        <v>233</v>
      </c>
      <c r="D16" s="168">
        <v>6.38</v>
      </c>
      <c r="E16" s="379"/>
      <c r="F16" s="147">
        <f t="shared" si="0"/>
        <v>0</v>
      </c>
      <c r="G16" s="379"/>
      <c r="H16" s="147">
        <f t="shared" si="1"/>
        <v>0</v>
      </c>
    </row>
    <row r="17" spans="1:18" ht="22.5">
      <c r="A17" s="167">
        <v>590108</v>
      </c>
      <c r="B17" s="229" t="s">
        <v>240</v>
      </c>
      <c r="C17" s="167" t="s">
        <v>233</v>
      </c>
      <c r="D17" s="168" t="s">
        <v>1785</v>
      </c>
      <c r="E17" s="379"/>
      <c r="F17" s="147" t="e">
        <f t="shared" si="0"/>
        <v>#VALUE!</v>
      </c>
      <c r="G17" s="379"/>
      <c r="H17" s="147" t="e">
        <f t="shared" si="1"/>
        <v>#VALUE!</v>
      </c>
    </row>
    <row r="18" spans="1:18">
      <c r="A18" s="167">
        <v>590109</v>
      </c>
      <c r="B18" s="229" t="s">
        <v>242</v>
      </c>
      <c r="C18" s="167" t="s">
        <v>233</v>
      </c>
      <c r="D18" s="168">
        <v>9.84</v>
      </c>
      <c r="E18" s="379"/>
      <c r="F18" s="147">
        <f t="shared" si="0"/>
        <v>0</v>
      </c>
      <c r="G18" s="379"/>
      <c r="H18" s="147">
        <f t="shared" si="1"/>
        <v>0</v>
      </c>
    </row>
    <row r="19" spans="1:18">
      <c r="A19" s="167">
        <v>590110</v>
      </c>
      <c r="B19" s="229" t="s">
        <v>243</v>
      </c>
      <c r="C19" s="167" t="s">
        <v>233</v>
      </c>
      <c r="D19" s="168">
        <v>10.7</v>
      </c>
      <c r="E19" s="379"/>
      <c r="F19" s="147">
        <f t="shared" si="0"/>
        <v>0</v>
      </c>
      <c r="G19" s="379"/>
      <c r="H19" s="147">
        <f t="shared" si="1"/>
        <v>0</v>
      </c>
    </row>
    <row r="20" spans="1:18">
      <c r="A20" s="167">
        <v>590111</v>
      </c>
      <c r="B20" s="229" t="s">
        <v>244</v>
      </c>
      <c r="C20" s="167" t="s">
        <v>233</v>
      </c>
      <c r="D20" s="168">
        <v>6.88</v>
      </c>
      <c r="E20" s="379"/>
      <c r="F20" s="147">
        <f t="shared" si="0"/>
        <v>0</v>
      </c>
      <c r="G20" s="379"/>
      <c r="H20" s="147">
        <f t="shared" si="1"/>
        <v>0</v>
      </c>
    </row>
    <row r="21" spans="1:18" s="11" customFormat="1">
      <c r="A21" s="167">
        <v>590112</v>
      </c>
      <c r="B21" s="229" t="s">
        <v>245</v>
      </c>
      <c r="C21" s="167" t="s">
        <v>233</v>
      </c>
      <c r="D21" s="168">
        <v>11.34</v>
      </c>
      <c r="E21" s="379"/>
      <c r="F21" s="147">
        <f t="shared" si="0"/>
        <v>0</v>
      </c>
      <c r="G21" s="379"/>
      <c r="H21" s="147">
        <f t="shared" si="1"/>
        <v>0</v>
      </c>
      <c r="L21" s="12"/>
      <c r="M21" s="12"/>
      <c r="P21" s="12"/>
      <c r="Q21" s="12"/>
      <c r="R21" s="12"/>
    </row>
    <row r="22" spans="1:18" s="11" customFormat="1" ht="22.5">
      <c r="A22" s="167">
        <v>590113</v>
      </c>
      <c r="B22" s="229" t="s">
        <v>246</v>
      </c>
      <c r="C22" s="167" t="s">
        <v>233</v>
      </c>
      <c r="D22" s="168">
        <v>7.59</v>
      </c>
      <c r="E22" s="379"/>
      <c r="F22" s="147">
        <f t="shared" si="0"/>
        <v>0</v>
      </c>
      <c r="G22" s="379"/>
      <c r="H22" s="147">
        <f t="shared" si="1"/>
        <v>0</v>
      </c>
      <c r="L22" s="12"/>
      <c r="M22" s="12"/>
      <c r="P22" s="12"/>
      <c r="Q22" s="12"/>
      <c r="R22" s="12"/>
    </row>
    <row r="23" spans="1:18" s="11" customFormat="1" ht="22.5">
      <c r="A23" s="167">
        <v>590114</v>
      </c>
      <c r="B23" s="229" t="s">
        <v>247</v>
      </c>
      <c r="C23" s="167" t="s">
        <v>52</v>
      </c>
      <c r="D23" s="168" t="s">
        <v>1786</v>
      </c>
      <c r="E23" s="379"/>
      <c r="F23" s="147" t="e">
        <f t="shared" si="0"/>
        <v>#VALUE!</v>
      </c>
      <c r="G23" s="379"/>
      <c r="H23" s="147" t="e">
        <f t="shared" si="1"/>
        <v>#VALUE!</v>
      </c>
      <c r="L23" s="12"/>
      <c r="M23" s="12"/>
      <c r="P23" s="12"/>
      <c r="Q23" s="12"/>
      <c r="R23" s="12"/>
    </row>
    <row r="24" spans="1:18" s="11" customFormat="1" ht="22.5">
      <c r="A24" s="167">
        <v>590115</v>
      </c>
      <c r="B24" s="229" t="s">
        <v>249</v>
      </c>
      <c r="C24" s="167" t="s">
        <v>233</v>
      </c>
      <c r="D24" s="168" t="s">
        <v>1787</v>
      </c>
      <c r="E24" s="379"/>
      <c r="F24" s="147" t="e">
        <f t="shared" si="0"/>
        <v>#VALUE!</v>
      </c>
      <c r="G24" s="379"/>
      <c r="H24" s="147" t="e">
        <f t="shared" si="1"/>
        <v>#VALUE!</v>
      </c>
      <c r="L24" s="12"/>
      <c r="M24" s="12"/>
      <c r="P24" s="12"/>
      <c r="Q24" s="12"/>
      <c r="R24" s="12"/>
    </row>
    <row r="25" spans="1:18" s="11" customFormat="1" ht="22.5">
      <c r="A25" s="167">
        <v>590116</v>
      </c>
      <c r="B25" s="229" t="s">
        <v>251</v>
      </c>
      <c r="C25" s="167" t="s">
        <v>233</v>
      </c>
      <c r="D25" s="168" t="s">
        <v>1788</v>
      </c>
      <c r="E25" s="379"/>
      <c r="F25" s="147" t="e">
        <f t="shared" si="0"/>
        <v>#VALUE!</v>
      </c>
      <c r="G25" s="379"/>
      <c r="H25" s="147" t="e">
        <f t="shared" si="1"/>
        <v>#VALUE!</v>
      </c>
      <c r="L25" s="12"/>
      <c r="M25" s="12"/>
      <c r="P25" s="12"/>
      <c r="Q25" s="12"/>
      <c r="R25" s="12"/>
    </row>
    <row r="26" spans="1:18" s="11" customFormat="1" ht="22.5">
      <c r="A26" s="167">
        <v>590117</v>
      </c>
      <c r="B26" s="229" t="s">
        <v>253</v>
      </c>
      <c r="C26" s="167" t="s">
        <v>52</v>
      </c>
      <c r="D26" s="168" t="s">
        <v>1789</v>
      </c>
      <c r="E26" s="379"/>
      <c r="F26" s="147" t="e">
        <f t="shared" si="0"/>
        <v>#VALUE!</v>
      </c>
      <c r="G26" s="379"/>
      <c r="H26" s="147" t="e">
        <f t="shared" si="1"/>
        <v>#VALUE!</v>
      </c>
      <c r="L26" s="12"/>
      <c r="M26" s="12"/>
      <c r="P26" s="12"/>
      <c r="Q26" s="12"/>
      <c r="R26" s="12"/>
    </row>
    <row r="27" spans="1:18" s="11" customFormat="1">
      <c r="A27" s="167">
        <v>590118</v>
      </c>
      <c r="B27" s="229" t="s">
        <v>255</v>
      </c>
      <c r="C27" s="167" t="s">
        <v>233</v>
      </c>
      <c r="D27" s="168">
        <v>6.07</v>
      </c>
      <c r="E27" s="379"/>
      <c r="F27" s="147">
        <f t="shared" si="0"/>
        <v>0</v>
      </c>
      <c r="G27" s="379"/>
      <c r="H27" s="147">
        <f t="shared" si="1"/>
        <v>0</v>
      </c>
      <c r="L27" s="12"/>
      <c r="M27" s="12"/>
      <c r="P27" s="12"/>
      <c r="Q27" s="12"/>
      <c r="R27" s="12"/>
    </row>
    <row r="28" spans="1:18" s="11" customFormat="1">
      <c r="A28" s="167">
        <v>590119</v>
      </c>
      <c r="B28" s="229" t="s">
        <v>256</v>
      </c>
      <c r="C28" s="167" t="s">
        <v>233</v>
      </c>
      <c r="D28" s="168">
        <v>11.41</v>
      </c>
      <c r="E28" s="379"/>
      <c r="F28" s="147">
        <f t="shared" si="0"/>
        <v>0</v>
      </c>
      <c r="G28" s="379"/>
      <c r="H28" s="147">
        <f t="shared" si="1"/>
        <v>0</v>
      </c>
      <c r="L28" s="12"/>
      <c r="M28" s="12"/>
      <c r="P28" s="12"/>
      <c r="Q28" s="12"/>
      <c r="R28" s="12"/>
    </row>
    <row r="29" spans="1:18" s="11" customFormat="1">
      <c r="A29" s="167">
        <v>590120</v>
      </c>
      <c r="B29" s="229" t="s">
        <v>257</v>
      </c>
      <c r="C29" s="167" t="s">
        <v>233</v>
      </c>
      <c r="D29" s="168">
        <v>10.08</v>
      </c>
      <c r="E29" s="379"/>
      <c r="F29" s="147">
        <f t="shared" si="0"/>
        <v>0</v>
      </c>
      <c r="G29" s="379"/>
      <c r="H29" s="147">
        <f t="shared" si="1"/>
        <v>0</v>
      </c>
      <c r="L29" s="12"/>
      <c r="M29" s="12"/>
      <c r="P29" s="12"/>
      <c r="Q29" s="12"/>
      <c r="R29" s="12"/>
    </row>
    <row r="30" spans="1:18" s="11" customFormat="1">
      <c r="A30" s="167">
        <v>590121</v>
      </c>
      <c r="B30" s="229" t="s">
        <v>258</v>
      </c>
      <c r="C30" s="167" t="s">
        <v>52</v>
      </c>
      <c r="D30" s="168">
        <v>1681.83</v>
      </c>
      <c r="E30" s="379"/>
      <c r="F30" s="147">
        <f t="shared" si="0"/>
        <v>0</v>
      </c>
      <c r="G30" s="379"/>
      <c r="H30" s="147">
        <f t="shared" si="1"/>
        <v>0</v>
      </c>
      <c r="L30" s="12"/>
      <c r="M30" s="12"/>
      <c r="P30" s="12"/>
      <c r="Q30" s="12"/>
      <c r="R30" s="12"/>
    </row>
    <row r="31" spans="1:18" s="11" customFormat="1">
      <c r="A31" s="167">
        <v>590122</v>
      </c>
      <c r="B31" s="229" t="s">
        <v>259</v>
      </c>
      <c r="C31" s="167" t="s">
        <v>52</v>
      </c>
      <c r="D31" s="168">
        <v>4519.2299999999996</v>
      </c>
      <c r="E31" s="379"/>
      <c r="F31" s="147">
        <f t="shared" si="0"/>
        <v>0</v>
      </c>
      <c r="G31" s="379"/>
      <c r="H31" s="147">
        <f t="shared" si="1"/>
        <v>0</v>
      </c>
      <c r="L31" s="12"/>
      <c r="M31" s="12"/>
      <c r="P31" s="12"/>
      <c r="Q31" s="12"/>
      <c r="R31" s="12"/>
    </row>
    <row r="32" spans="1:18" s="11" customFormat="1" ht="22.5">
      <c r="A32" s="167">
        <v>590123</v>
      </c>
      <c r="B32" s="229" t="s">
        <v>260</v>
      </c>
      <c r="C32" s="167" t="s">
        <v>52</v>
      </c>
      <c r="D32" s="168" t="s">
        <v>1790</v>
      </c>
      <c r="E32" s="379"/>
      <c r="F32" s="147" t="e">
        <f t="shared" si="0"/>
        <v>#VALUE!</v>
      </c>
      <c r="G32" s="379"/>
      <c r="H32" s="147" t="e">
        <f t="shared" si="1"/>
        <v>#VALUE!</v>
      </c>
      <c r="L32" s="12"/>
      <c r="M32" s="12"/>
      <c r="P32" s="12"/>
      <c r="Q32" s="12"/>
      <c r="R32" s="12"/>
    </row>
    <row r="33" spans="1:18" s="11" customFormat="1">
      <c r="A33" s="167">
        <v>590124</v>
      </c>
      <c r="B33" s="229" t="s">
        <v>262</v>
      </c>
      <c r="C33" s="167" t="s">
        <v>233</v>
      </c>
      <c r="D33" s="168">
        <v>7.59</v>
      </c>
      <c r="E33" s="379"/>
      <c r="F33" s="147">
        <f t="shared" si="0"/>
        <v>0</v>
      </c>
      <c r="G33" s="379"/>
      <c r="H33" s="147">
        <f t="shared" si="1"/>
        <v>0</v>
      </c>
      <c r="L33" s="12"/>
      <c r="M33" s="12"/>
      <c r="P33" s="12"/>
      <c r="Q33" s="12"/>
      <c r="R33" s="12"/>
    </row>
    <row r="34" spans="1:18" s="11" customFormat="1">
      <c r="A34" s="167">
        <v>590125</v>
      </c>
      <c r="B34" s="229" t="s">
        <v>263</v>
      </c>
      <c r="C34" s="167" t="s">
        <v>233</v>
      </c>
      <c r="D34" s="168">
        <v>5.83</v>
      </c>
      <c r="E34" s="379"/>
      <c r="F34" s="147">
        <f t="shared" si="0"/>
        <v>0</v>
      </c>
      <c r="G34" s="379"/>
      <c r="H34" s="147">
        <f t="shared" si="1"/>
        <v>0</v>
      </c>
      <c r="L34" s="12"/>
      <c r="M34" s="12"/>
      <c r="P34" s="12"/>
      <c r="Q34" s="12"/>
      <c r="R34" s="12"/>
    </row>
    <row r="35" spans="1:18" s="11" customFormat="1">
      <c r="A35" s="167">
        <v>590126</v>
      </c>
      <c r="B35" s="229" t="s">
        <v>264</v>
      </c>
      <c r="C35" s="167" t="s">
        <v>233</v>
      </c>
      <c r="D35" s="168">
        <v>7.4</v>
      </c>
      <c r="E35" s="379"/>
      <c r="F35" s="147">
        <f t="shared" si="0"/>
        <v>0</v>
      </c>
      <c r="G35" s="379"/>
      <c r="H35" s="147">
        <f t="shared" si="1"/>
        <v>0</v>
      </c>
      <c r="L35" s="12"/>
      <c r="M35" s="12"/>
      <c r="P35" s="12"/>
      <c r="Q35" s="12"/>
      <c r="R35" s="12"/>
    </row>
    <row r="36" spans="1:18" s="11" customFormat="1" ht="22.5">
      <c r="A36" s="167">
        <v>590127</v>
      </c>
      <c r="B36" s="229" t="s">
        <v>265</v>
      </c>
      <c r="C36" s="167" t="s">
        <v>233</v>
      </c>
      <c r="D36" s="168">
        <v>15.16</v>
      </c>
      <c r="E36" s="379"/>
      <c r="F36" s="147">
        <f t="shared" si="0"/>
        <v>0</v>
      </c>
      <c r="G36" s="379"/>
      <c r="H36" s="147">
        <f t="shared" si="1"/>
        <v>0</v>
      </c>
      <c r="L36" s="12"/>
      <c r="M36" s="12"/>
      <c r="P36" s="12"/>
      <c r="Q36" s="12"/>
      <c r="R36" s="12"/>
    </row>
  </sheetData>
  <mergeCells count="8">
    <mergeCell ref="B9:H9"/>
    <mergeCell ref="A6:A8"/>
    <mergeCell ref="B6:B8"/>
    <mergeCell ref="C6:C8"/>
    <mergeCell ref="D6:D8"/>
    <mergeCell ref="E6:H6"/>
    <mergeCell ref="E7:F7"/>
    <mergeCell ref="G7:H7"/>
  </mergeCell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6"/>
  <sheetViews>
    <sheetView view="pageBreakPreview" zoomScaleSheetLayoutView="100" workbookViewId="0">
      <selection activeCell="A26" sqref="A26"/>
    </sheetView>
  </sheetViews>
  <sheetFormatPr defaultRowHeight="15.75"/>
  <cols>
    <col min="1" max="1" width="17.140625" style="16" customWidth="1"/>
    <col min="2" max="2" width="5.7109375" style="16" customWidth="1"/>
    <col min="3" max="3" width="6.28515625" style="16" customWidth="1"/>
    <col min="4" max="4" width="4.42578125" style="16" customWidth="1"/>
    <col min="5" max="11" width="4" style="16" customWidth="1"/>
    <col min="12" max="14" width="4" style="18" customWidth="1"/>
    <col min="15" max="15" width="4" style="43" customWidth="1"/>
    <col min="16" max="17" width="4" style="16" customWidth="1"/>
    <col min="18" max="19" width="4" style="18" customWidth="1"/>
    <col min="20" max="20" width="4" style="43" customWidth="1"/>
    <col min="21" max="22" width="4" style="16" customWidth="1"/>
    <col min="23" max="23" width="4" style="19" customWidth="1"/>
    <col min="24" max="30" width="4" style="16" customWidth="1"/>
    <col min="31" max="31" width="4.140625" style="16" customWidth="1"/>
    <col min="32" max="32" width="4" style="16" customWidth="1"/>
    <col min="33" max="16384" width="9.140625" style="16"/>
  </cols>
  <sheetData>
    <row r="1" spans="1:32" ht="15.75" customHeight="1">
      <c r="A1" s="209"/>
      <c r="B1" s="210" t="s">
        <v>173</v>
      </c>
      <c r="C1" s="537" t="s">
        <v>1848</v>
      </c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</row>
    <row r="2" spans="1:32" ht="15.75" customHeight="1">
      <c r="A2" s="209"/>
      <c r="B2" s="210" t="s">
        <v>174</v>
      </c>
      <c r="C2" s="539" t="s">
        <v>1849</v>
      </c>
      <c r="D2" s="540"/>
      <c r="E2" s="540"/>
      <c r="F2" s="540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2"/>
    </row>
    <row r="3" spans="1:32">
      <c r="A3" s="209"/>
      <c r="B3" s="210" t="s">
        <v>175</v>
      </c>
      <c r="C3" s="532" t="s">
        <v>1771</v>
      </c>
      <c r="D3" s="533"/>
      <c r="E3" s="533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</row>
    <row r="4" spans="1:32">
      <c r="A4" s="209"/>
      <c r="B4" s="210" t="s">
        <v>1826</v>
      </c>
      <c r="C4" s="212" t="s">
        <v>294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4"/>
    </row>
    <row r="5" spans="1:32" ht="12.75" customHeight="1">
      <c r="A5" s="68"/>
      <c r="C5" s="67"/>
      <c r="D5" s="29"/>
      <c r="E5" s="29"/>
      <c r="F5" s="29"/>
      <c r="G5" s="29"/>
      <c r="H5" s="29"/>
      <c r="I5" s="29"/>
      <c r="J5" s="29"/>
    </row>
    <row r="6" spans="1:32" s="58" customFormat="1" ht="34.5" customHeight="1">
      <c r="A6" s="541" t="s">
        <v>55</v>
      </c>
      <c r="B6" s="536" t="s">
        <v>1772</v>
      </c>
      <c r="C6" s="536" t="s">
        <v>1773</v>
      </c>
      <c r="D6" s="543" t="s">
        <v>1774</v>
      </c>
      <c r="E6" s="535" t="s">
        <v>56</v>
      </c>
      <c r="F6" s="535"/>
      <c r="G6" s="535"/>
      <c r="H6" s="535"/>
      <c r="I6" s="541" t="s">
        <v>183</v>
      </c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35" t="s">
        <v>180</v>
      </c>
      <c r="AE6" s="535"/>
      <c r="AF6" s="535"/>
    </row>
    <row r="7" spans="1:32" s="29" customFormat="1" ht="47.25" customHeight="1">
      <c r="A7" s="541"/>
      <c r="B7" s="536"/>
      <c r="C7" s="536"/>
      <c r="D7" s="544"/>
      <c r="E7" s="536" t="s">
        <v>124</v>
      </c>
      <c r="F7" s="536" t="s">
        <v>21</v>
      </c>
      <c r="G7" s="536" t="s">
        <v>22</v>
      </c>
      <c r="H7" s="534" t="s">
        <v>2</v>
      </c>
      <c r="I7" s="536" t="s">
        <v>189</v>
      </c>
      <c r="J7" s="536" t="s">
        <v>176</v>
      </c>
      <c r="K7" s="536" t="s">
        <v>177</v>
      </c>
      <c r="L7" s="542" t="s">
        <v>125</v>
      </c>
      <c r="M7" s="542"/>
      <c r="N7" s="542"/>
      <c r="O7" s="542"/>
      <c r="P7" s="542"/>
      <c r="Q7" s="536" t="s">
        <v>126</v>
      </c>
      <c r="R7" s="536" t="s">
        <v>178</v>
      </c>
      <c r="S7" s="535" t="s">
        <v>127</v>
      </c>
      <c r="T7" s="535"/>
      <c r="U7" s="535"/>
      <c r="V7" s="535"/>
      <c r="W7" s="535"/>
      <c r="X7" s="535"/>
      <c r="Y7" s="536" t="s">
        <v>128</v>
      </c>
      <c r="Z7" s="536" t="s">
        <v>141</v>
      </c>
      <c r="AA7" s="536" t="s">
        <v>129</v>
      </c>
      <c r="AB7" s="536" t="s">
        <v>57</v>
      </c>
      <c r="AC7" s="536" t="s">
        <v>130</v>
      </c>
      <c r="AD7" s="535"/>
      <c r="AE7" s="535"/>
      <c r="AF7" s="535"/>
    </row>
    <row r="8" spans="1:32" s="29" customFormat="1" ht="87" customHeight="1">
      <c r="A8" s="541"/>
      <c r="B8" s="536"/>
      <c r="C8" s="536"/>
      <c r="D8" s="545"/>
      <c r="E8" s="536"/>
      <c r="F8" s="536"/>
      <c r="G8" s="536"/>
      <c r="H8" s="534"/>
      <c r="I8" s="536"/>
      <c r="J8" s="536"/>
      <c r="K8" s="536"/>
      <c r="L8" s="263" t="s">
        <v>124</v>
      </c>
      <c r="M8" s="263" t="s">
        <v>21</v>
      </c>
      <c r="N8" s="263" t="s">
        <v>22</v>
      </c>
      <c r="O8" s="263" t="s">
        <v>57</v>
      </c>
      <c r="P8" s="264" t="s">
        <v>190</v>
      </c>
      <c r="Q8" s="536"/>
      <c r="R8" s="536"/>
      <c r="S8" s="263" t="s">
        <v>23</v>
      </c>
      <c r="T8" s="263" t="s">
        <v>21</v>
      </c>
      <c r="U8" s="263" t="s">
        <v>131</v>
      </c>
      <c r="V8" s="264" t="s">
        <v>132</v>
      </c>
      <c r="W8" s="264" t="s">
        <v>133</v>
      </c>
      <c r="X8" s="264" t="s">
        <v>179</v>
      </c>
      <c r="Y8" s="536"/>
      <c r="Z8" s="536"/>
      <c r="AA8" s="536"/>
      <c r="AB8" s="536"/>
      <c r="AC8" s="536"/>
      <c r="AD8" s="263" t="s">
        <v>24</v>
      </c>
      <c r="AE8" s="263" t="s">
        <v>25</v>
      </c>
      <c r="AF8" s="263" t="s">
        <v>26</v>
      </c>
    </row>
    <row r="9" spans="1:32" s="44" customFormat="1" ht="69" customHeight="1">
      <c r="A9" s="69" t="s">
        <v>1950</v>
      </c>
      <c r="B9" s="453">
        <v>1369</v>
      </c>
      <c r="C9" s="454">
        <v>25550</v>
      </c>
      <c r="D9" s="513">
        <f>C9/H9/3.65</f>
        <v>100</v>
      </c>
      <c r="E9" s="79">
        <v>50</v>
      </c>
      <c r="F9" s="79">
        <v>10</v>
      </c>
      <c r="G9" s="514">
        <v>10</v>
      </c>
      <c r="H9" s="515">
        <f>SUM(E9:G9)</f>
        <v>70</v>
      </c>
      <c r="I9" s="89">
        <v>4</v>
      </c>
      <c r="J9" s="89"/>
      <c r="K9" s="89">
        <v>4</v>
      </c>
      <c r="L9" s="514">
        <v>4</v>
      </c>
      <c r="M9" s="514"/>
      <c r="N9" s="514">
        <v>1</v>
      </c>
      <c r="O9" s="514"/>
      <c r="P9" s="516">
        <f>SUM(L9:O9)</f>
        <v>5</v>
      </c>
      <c r="Q9" s="517">
        <f>I9-P9</f>
        <v>-1</v>
      </c>
      <c r="R9" s="89">
        <v>12</v>
      </c>
      <c r="S9" s="518">
        <v>3</v>
      </c>
      <c r="T9" s="514">
        <v>5</v>
      </c>
      <c r="U9" s="514">
        <v>6</v>
      </c>
      <c r="V9" s="514"/>
      <c r="W9" s="514"/>
      <c r="X9" s="516">
        <f>SUM(S9:W9)</f>
        <v>14</v>
      </c>
      <c r="Y9" s="517">
        <f>R9-X9</f>
        <v>-2</v>
      </c>
      <c r="Z9" s="89">
        <v>2</v>
      </c>
      <c r="AA9" s="79">
        <v>3</v>
      </c>
      <c r="AB9" s="79"/>
      <c r="AC9" s="519">
        <f t="shared" ref="AC9:AC15" si="0">Z9-(AA9+AB9)</f>
        <v>-1</v>
      </c>
      <c r="AD9" s="89">
        <v>1</v>
      </c>
      <c r="AE9" s="89">
        <v>5</v>
      </c>
      <c r="AF9" s="89"/>
    </row>
    <row r="10" spans="1:32" s="44" customFormat="1" ht="53.25" customHeight="1">
      <c r="A10" s="69" t="s">
        <v>1850</v>
      </c>
      <c r="B10" s="453">
        <v>207</v>
      </c>
      <c r="C10" s="454">
        <v>968</v>
      </c>
      <c r="D10" s="513">
        <f t="shared" ref="D10" si="1">C10/H10/3.65</f>
        <v>132.60273972602741</v>
      </c>
      <c r="E10" s="79"/>
      <c r="F10" s="79">
        <v>2</v>
      </c>
      <c r="G10" s="79"/>
      <c r="H10" s="515">
        <f t="shared" ref="H10:H15" si="2">SUM(E10:G10)</f>
        <v>2</v>
      </c>
      <c r="I10" s="89">
        <v>3</v>
      </c>
      <c r="J10" s="89"/>
      <c r="K10" s="89">
        <v>3</v>
      </c>
      <c r="L10" s="514"/>
      <c r="M10" s="514">
        <v>3</v>
      </c>
      <c r="N10" s="514"/>
      <c r="O10" s="514"/>
      <c r="P10" s="516">
        <f t="shared" ref="P10:P15" si="3">SUM(L10:O10)</f>
        <v>3</v>
      </c>
      <c r="Q10" s="517">
        <f t="shared" ref="Q10:Q14" si="4">I10-P10</f>
        <v>0</v>
      </c>
      <c r="R10" s="89">
        <v>4</v>
      </c>
      <c r="S10" s="518"/>
      <c r="T10" s="514">
        <v>4</v>
      </c>
      <c r="U10" s="514"/>
      <c r="V10" s="514">
        <v>1</v>
      </c>
      <c r="W10" s="514"/>
      <c r="X10" s="516">
        <f t="shared" ref="X10:X15" si="5">SUM(S10:W10)</f>
        <v>5</v>
      </c>
      <c r="Y10" s="517">
        <f t="shared" ref="Y10:Y15" si="6">R10-X10</f>
        <v>-1</v>
      </c>
      <c r="Z10" s="89"/>
      <c r="AA10" s="79"/>
      <c r="AB10" s="79"/>
      <c r="AC10" s="519">
        <f t="shared" si="0"/>
        <v>0</v>
      </c>
      <c r="AD10" s="89"/>
      <c r="AE10" s="89">
        <v>1</v>
      </c>
      <c r="AF10" s="89"/>
    </row>
    <row r="11" spans="1:32" s="44" customFormat="1" ht="54" customHeight="1">
      <c r="A11" s="69" t="s">
        <v>1959</v>
      </c>
      <c r="B11" s="69"/>
      <c r="C11" s="69"/>
      <c r="D11" s="513"/>
      <c r="E11" s="79"/>
      <c r="F11" s="79"/>
      <c r="G11" s="79"/>
      <c r="H11" s="515">
        <f t="shared" si="2"/>
        <v>0</v>
      </c>
      <c r="I11" s="89">
        <v>2</v>
      </c>
      <c r="J11" s="89"/>
      <c r="K11" s="89">
        <v>2</v>
      </c>
      <c r="L11" s="514">
        <v>2</v>
      </c>
      <c r="M11" s="514"/>
      <c r="N11" s="514"/>
      <c r="O11" s="514"/>
      <c r="P11" s="516">
        <f t="shared" si="3"/>
        <v>2</v>
      </c>
      <c r="Q11" s="517">
        <f t="shared" si="4"/>
        <v>0</v>
      </c>
      <c r="R11" s="89">
        <v>4</v>
      </c>
      <c r="S11" s="518"/>
      <c r="T11" s="514"/>
      <c r="U11" s="514"/>
      <c r="V11" s="514">
        <v>4</v>
      </c>
      <c r="W11" s="514"/>
      <c r="X11" s="516">
        <f t="shared" si="5"/>
        <v>4</v>
      </c>
      <c r="Y11" s="517">
        <f t="shared" si="6"/>
        <v>0</v>
      </c>
      <c r="Z11" s="89"/>
      <c r="AA11" s="79"/>
      <c r="AB11" s="79"/>
      <c r="AC11" s="519">
        <f t="shared" si="0"/>
        <v>0</v>
      </c>
      <c r="AD11" s="89"/>
      <c r="AE11" s="89">
        <v>2</v>
      </c>
      <c r="AF11" s="89"/>
    </row>
    <row r="12" spans="1:32" s="44" customFormat="1">
      <c r="A12" s="69"/>
      <c r="B12" s="69"/>
      <c r="C12" s="69"/>
      <c r="D12" s="69"/>
      <c r="E12" s="70"/>
      <c r="F12" s="70"/>
      <c r="G12" s="70"/>
      <c r="H12" s="77">
        <f t="shared" si="2"/>
        <v>0</v>
      </c>
      <c r="I12" s="72"/>
      <c r="J12" s="72"/>
      <c r="K12" s="72"/>
      <c r="L12" s="71"/>
      <c r="M12" s="71"/>
      <c r="N12" s="71"/>
      <c r="O12" s="71"/>
      <c r="P12" s="74">
        <f t="shared" si="3"/>
        <v>0</v>
      </c>
      <c r="Q12" s="254">
        <f t="shared" si="4"/>
        <v>0</v>
      </c>
      <c r="R12" s="72"/>
      <c r="S12" s="73"/>
      <c r="T12" s="71"/>
      <c r="U12" s="71"/>
      <c r="V12" s="71"/>
      <c r="W12" s="71"/>
      <c r="X12" s="74">
        <f t="shared" si="5"/>
        <v>0</v>
      </c>
      <c r="Y12" s="254">
        <f t="shared" si="6"/>
        <v>0</v>
      </c>
      <c r="Z12" s="72"/>
      <c r="AA12" s="70"/>
      <c r="AB12" s="70"/>
      <c r="AC12" s="255">
        <f t="shared" si="0"/>
        <v>0</v>
      </c>
      <c r="AD12" s="72"/>
      <c r="AE12" s="72"/>
      <c r="AF12" s="72"/>
    </row>
    <row r="13" spans="1:32" s="44" customFormat="1" ht="15.75" customHeight="1">
      <c r="A13" s="69"/>
      <c r="B13" s="69"/>
      <c r="C13" s="69"/>
      <c r="D13" s="69"/>
      <c r="E13" s="70"/>
      <c r="F13" s="70"/>
      <c r="G13" s="70"/>
      <c r="H13" s="77">
        <f t="shared" si="2"/>
        <v>0</v>
      </c>
      <c r="I13" s="72"/>
      <c r="J13" s="72"/>
      <c r="K13" s="72"/>
      <c r="L13" s="71"/>
      <c r="M13" s="71"/>
      <c r="N13" s="71"/>
      <c r="O13" s="71"/>
      <c r="P13" s="74">
        <f t="shared" si="3"/>
        <v>0</v>
      </c>
      <c r="Q13" s="254">
        <f t="shared" si="4"/>
        <v>0</v>
      </c>
      <c r="R13" s="72"/>
      <c r="S13" s="73"/>
      <c r="T13" s="71"/>
      <c r="U13" s="71"/>
      <c r="V13" s="71"/>
      <c r="W13" s="71"/>
      <c r="X13" s="74">
        <f t="shared" si="5"/>
        <v>0</v>
      </c>
      <c r="Y13" s="254">
        <f t="shared" si="6"/>
        <v>0</v>
      </c>
      <c r="Z13" s="72"/>
      <c r="AA13" s="70"/>
      <c r="AB13" s="70"/>
      <c r="AC13" s="255">
        <f t="shared" si="0"/>
        <v>0</v>
      </c>
      <c r="AD13" s="72"/>
      <c r="AE13" s="72"/>
      <c r="AF13" s="72"/>
    </row>
    <row r="14" spans="1:32" s="44" customFormat="1">
      <c r="A14" s="69"/>
      <c r="B14" s="69"/>
      <c r="C14" s="69"/>
      <c r="D14" s="69"/>
      <c r="E14" s="70"/>
      <c r="F14" s="70"/>
      <c r="G14" s="70"/>
      <c r="H14" s="77">
        <f t="shared" si="2"/>
        <v>0</v>
      </c>
      <c r="I14" s="72"/>
      <c r="J14" s="72"/>
      <c r="K14" s="72"/>
      <c r="L14" s="71"/>
      <c r="M14" s="71"/>
      <c r="N14" s="71"/>
      <c r="O14" s="71"/>
      <c r="P14" s="74">
        <f t="shared" si="3"/>
        <v>0</v>
      </c>
      <c r="Q14" s="254">
        <f t="shared" si="4"/>
        <v>0</v>
      </c>
      <c r="R14" s="72"/>
      <c r="S14" s="73"/>
      <c r="T14" s="71"/>
      <c r="U14" s="71"/>
      <c r="V14" s="71"/>
      <c r="W14" s="71"/>
      <c r="X14" s="74">
        <f t="shared" si="5"/>
        <v>0</v>
      </c>
      <c r="Y14" s="254">
        <f t="shared" si="6"/>
        <v>0</v>
      </c>
      <c r="Z14" s="72"/>
      <c r="AA14" s="70"/>
      <c r="AB14" s="70"/>
      <c r="AC14" s="255">
        <f t="shared" si="0"/>
        <v>0</v>
      </c>
      <c r="AD14" s="72"/>
      <c r="AE14" s="72"/>
      <c r="AF14" s="72"/>
    </row>
    <row r="15" spans="1:32" ht="15.75" customHeight="1">
      <c r="A15" s="256"/>
      <c r="B15" s="74">
        <f>SUM(B9:B14)</f>
        <v>1576</v>
      </c>
      <c r="C15" s="74">
        <f>SUM(C9:C14)</f>
        <v>26518</v>
      </c>
      <c r="D15" s="77">
        <f>C15/H15/3.65</f>
        <v>100.90563165905631</v>
      </c>
      <c r="E15" s="77">
        <f>SUM(E9:E14)</f>
        <v>50</v>
      </c>
      <c r="F15" s="77">
        <f>SUM(F9:F14)</f>
        <v>12</v>
      </c>
      <c r="G15" s="77">
        <f>SUM(G9:G14)</f>
        <v>10</v>
      </c>
      <c r="H15" s="77">
        <f t="shared" si="2"/>
        <v>72</v>
      </c>
      <c r="I15" s="77">
        <f t="shared" ref="I15:O15" si="7">SUM(I9:I14)</f>
        <v>9</v>
      </c>
      <c r="J15" s="77">
        <f t="shared" si="7"/>
        <v>0</v>
      </c>
      <c r="K15" s="77">
        <f t="shared" si="7"/>
        <v>9</v>
      </c>
      <c r="L15" s="77">
        <f t="shared" si="7"/>
        <v>6</v>
      </c>
      <c r="M15" s="77">
        <f t="shared" si="7"/>
        <v>3</v>
      </c>
      <c r="N15" s="77">
        <f t="shared" si="7"/>
        <v>1</v>
      </c>
      <c r="O15" s="77">
        <f t="shared" si="7"/>
        <v>0</v>
      </c>
      <c r="P15" s="74">
        <f t="shared" si="3"/>
        <v>10</v>
      </c>
      <c r="Q15" s="257">
        <f>I15-P15</f>
        <v>-1</v>
      </c>
      <c r="R15" s="77">
        <f t="shared" ref="R15:W15" si="8">SUM(R9:R14)</f>
        <v>20</v>
      </c>
      <c r="S15" s="77">
        <f t="shared" si="8"/>
        <v>3</v>
      </c>
      <c r="T15" s="77">
        <f t="shared" si="8"/>
        <v>9</v>
      </c>
      <c r="U15" s="77">
        <f t="shared" si="8"/>
        <v>6</v>
      </c>
      <c r="V15" s="77">
        <f t="shared" si="8"/>
        <v>5</v>
      </c>
      <c r="W15" s="77">
        <f t="shared" si="8"/>
        <v>0</v>
      </c>
      <c r="X15" s="74">
        <f t="shared" si="5"/>
        <v>23</v>
      </c>
      <c r="Y15" s="257">
        <f t="shared" si="6"/>
        <v>-3</v>
      </c>
      <c r="Z15" s="77">
        <f>SUM(Z9:Z14)</f>
        <v>2</v>
      </c>
      <c r="AA15" s="77">
        <f>SUM(AA9:AA14)</f>
        <v>3</v>
      </c>
      <c r="AB15" s="77">
        <f>SUM(AB9:AB14)</f>
        <v>0</v>
      </c>
      <c r="AC15" s="258">
        <f t="shared" si="0"/>
        <v>-1</v>
      </c>
      <c r="AD15" s="77">
        <f>SUM(AD9:AD14)</f>
        <v>1</v>
      </c>
      <c r="AE15" s="77">
        <f>SUM(AE9:AE14)</f>
        <v>8</v>
      </c>
      <c r="AF15" s="77">
        <f>SUM(AF9:AF14)</f>
        <v>0</v>
      </c>
    </row>
    <row r="16" spans="1:32">
      <c r="A16" s="22"/>
      <c r="B16" s="22"/>
      <c r="C16" s="22"/>
      <c r="D16" s="22"/>
      <c r="E16" s="22"/>
      <c r="F16" s="22"/>
      <c r="G16" s="19"/>
      <c r="H16" s="19"/>
      <c r="L16" s="21"/>
      <c r="M16" s="21"/>
      <c r="N16" s="21"/>
      <c r="O16" s="45"/>
      <c r="R16" s="21"/>
      <c r="S16" s="21"/>
      <c r="T16" s="45"/>
    </row>
    <row r="17" spans="1:20">
      <c r="A17" s="22"/>
      <c r="B17" s="22"/>
      <c r="C17" s="22"/>
      <c r="D17" s="22"/>
      <c r="E17" s="22"/>
      <c r="F17" s="22"/>
      <c r="G17" s="19"/>
      <c r="H17" s="19"/>
      <c r="L17" s="21"/>
      <c r="M17" s="21"/>
      <c r="N17" s="21"/>
      <c r="O17" s="45"/>
      <c r="R17" s="21"/>
      <c r="S17" s="21"/>
      <c r="T17" s="45"/>
    </row>
    <row r="18" spans="1:20">
      <c r="A18" s="23"/>
      <c r="B18" s="23"/>
      <c r="C18" s="23"/>
      <c r="D18" s="23"/>
      <c r="E18" s="23"/>
      <c r="F18" s="23"/>
      <c r="G18" s="24"/>
      <c r="H18" s="24"/>
      <c r="L18" s="25"/>
      <c r="M18" s="25"/>
      <c r="N18" s="25"/>
      <c r="O18" s="46"/>
      <c r="R18" s="25"/>
      <c r="S18" s="25"/>
      <c r="T18" s="46"/>
    </row>
    <row r="19" spans="1:20">
      <c r="A19" s="23"/>
      <c r="B19" s="23"/>
      <c r="C19" s="23"/>
      <c r="D19" s="23"/>
      <c r="E19" s="23"/>
      <c r="F19" s="23"/>
      <c r="G19" s="24"/>
      <c r="H19" s="24"/>
      <c r="L19" s="25"/>
      <c r="M19" s="25"/>
      <c r="N19" s="25"/>
      <c r="O19" s="46"/>
      <c r="R19" s="25"/>
      <c r="S19" s="25"/>
      <c r="T19" s="46"/>
    </row>
    <row r="20" spans="1:20">
      <c r="A20" s="23"/>
      <c r="B20" s="23"/>
      <c r="C20" s="23"/>
      <c r="D20" s="23"/>
      <c r="E20" s="23"/>
      <c r="F20" s="23"/>
      <c r="G20" s="24"/>
      <c r="H20" s="24"/>
      <c r="L20" s="25"/>
      <c r="M20" s="25"/>
      <c r="N20" s="25"/>
      <c r="O20" s="46"/>
      <c r="R20" s="25"/>
      <c r="S20" s="25"/>
      <c r="T20" s="46"/>
    </row>
    <row r="21" spans="1:20">
      <c r="A21" s="23"/>
      <c r="B21" s="23"/>
      <c r="C21" s="23"/>
      <c r="D21" s="23"/>
      <c r="E21" s="23"/>
      <c r="F21" s="23"/>
      <c r="G21" s="24"/>
      <c r="H21" s="24"/>
      <c r="L21" s="25"/>
      <c r="M21" s="25"/>
      <c r="N21" s="25"/>
      <c r="O21" s="46"/>
      <c r="R21" s="25"/>
      <c r="S21" s="25"/>
      <c r="T21" s="46"/>
    </row>
    <row r="22" spans="1:20">
      <c r="A22" s="26"/>
      <c r="B22" s="26"/>
      <c r="C22" s="26"/>
      <c r="D22" s="26"/>
      <c r="E22" s="26"/>
      <c r="F22" s="26"/>
    </row>
    <row r="23" spans="1:20">
      <c r="A23" s="26"/>
      <c r="B23" s="26"/>
      <c r="C23" s="26"/>
      <c r="D23" s="26"/>
      <c r="E23" s="26"/>
      <c r="F23" s="26"/>
    </row>
    <row r="24" spans="1:20">
      <c r="A24" s="26"/>
      <c r="B24" s="26"/>
      <c r="C24" s="26"/>
      <c r="D24" s="26"/>
      <c r="E24" s="26"/>
      <c r="F24" s="26"/>
    </row>
    <row r="25" spans="1:20">
      <c r="A25" s="26"/>
      <c r="B25" s="26"/>
      <c r="C25" s="26"/>
      <c r="D25" s="26"/>
      <c r="E25" s="26"/>
      <c r="F25" s="26"/>
    </row>
    <row r="26" spans="1:20">
      <c r="A26" s="26"/>
      <c r="B26" s="26"/>
      <c r="C26" s="26"/>
      <c r="D26" s="26"/>
      <c r="E26" s="26"/>
      <c r="F26" s="26"/>
    </row>
  </sheetData>
  <mergeCells count="26">
    <mergeCell ref="C1:T1"/>
    <mergeCell ref="C2:F2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C3:E3"/>
    <mergeCell ref="H7:H8"/>
    <mergeCell ref="E6:H6"/>
    <mergeCell ref="K7:K8"/>
    <mergeCell ref="AD6:AF7"/>
    <mergeCell ref="AA7:AA8"/>
    <mergeCell ref="AB7:AB8"/>
    <mergeCell ref="Y7:Y8"/>
    <mergeCell ref="Z7:Z8"/>
    <mergeCell ref="AC7:AC8"/>
  </mergeCells>
  <phoneticPr fontId="11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8" sqref="H28"/>
    </sheetView>
  </sheetViews>
  <sheetFormatPr defaultRowHeight="12.75"/>
  <cols>
    <col min="1" max="1" width="20.5703125" style="11" customWidth="1"/>
    <col min="2" max="2" width="7.85546875" style="11" customWidth="1"/>
    <col min="3" max="3" width="22.7109375" style="11" customWidth="1"/>
    <col min="4" max="4" width="12.5703125" style="11" customWidth="1"/>
    <col min="5" max="5" width="10.85546875" style="11" customWidth="1"/>
    <col min="6" max="6" width="8.85546875" style="11" customWidth="1"/>
    <col min="7" max="7" width="10" style="11" customWidth="1"/>
    <col min="8" max="8" width="9.85546875" style="11" customWidth="1"/>
    <col min="9" max="9" width="8.85546875" style="11" customWidth="1"/>
    <col min="10" max="10" width="8.7109375" style="11" customWidth="1"/>
    <col min="11" max="11" width="9.42578125" style="11" customWidth="1"/>
    <col min="12" max="16384" width="9.140625" style="11"/>
  </cols>
  <sheetData>
    <row r="1" spans="1:18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18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18">
      <c r="A3" s="219"/>
      <c r="B3" s="220"/>
      <c r="C3" s="211"/>
      <c r="D3" s="215"/>
      <c r="E3" s="215"/>
      <c r="F3" s="215"/>
      <c r="G3" s="217"/>
    </row>
    <row r="4" spans="1:18" ht="14.25">
      <c r="A4" s="219"/>
      <c r="B4" s="220" t="s">
        <v>1844</v>
      </c>
      <c r="C4" s="212" t="s">
        <v>275</v>
      </c>
      <c r="D4" s="216"/>
      <c r="E4" s="216"/>
      <c r="F4" s="216"/>
      <c r="G4" s="218"/>
    </row>
    <row r="5" spans="1:18" ht="15.75">
      <c r="J5" s="282"/>
      <c r="K5" s="282"/>
      <c r="L5" s="31"/>
      <c r="M5" s="31"/>
      <c r="N5" s="5"/>
    </row>
    <row r="6" spans="1:18" ht="12.75" customHeight="1">
      <c r="A6" s="569" t="s">
        <v>8</v>
      </c>
      <c r="B6" s="569" t="s">
        <v>9</v>
      </c>
      <c r="C6" s="569" t="s">
        <v>10</v>
      </c>
      <c r="D6" s="569" t="s">
        <v>11</v>
      </c>
      <c r="E6" s="569" t="s">
        <v>12</v>
      </c>
      <c r="F6" s="612" t="s">
        <v>1775</v>
      </c>
      <c r="G6" s="612"/>
      <c r="H6" s="612"/>
      <c r="I6" s="612" t="s">
        <v>1776</v>
      </c>
      <c r="J6" s="612"/>
      <c r="K6" s="612"/>
      <c r="L6" s="31"/>
      <c r="M6" s="31"/>
      <c r="N6" s="5"/>
    </row>
    <row r="7" spans="1:18" ht="23.25" thickBot="1">
      <c r="A7" s="569"/>
      <c r="B7" s="569"/>
      <c r="C7" s="569"/>
      <c r="D7" s="569"/>
      <c r="E7" s="569"/>
      <c r="F7" s="147" t="s">
        <v>13</v>
      </c>
      <c r="G7" s="166" t="s">
        <v>14</v>
      </c>
      <c r="H7" s="291" t="s">
        <v>15</v>
      </c>
      <c r="I7" s="147" t="s">
        <v>13</v>
      </c>
      <c r="J7" s="166" t="s">
        <v>14</v>
      </c>
      <c r="K7" s="291" t="s">
        <v>15</v>
      </c>
      <c r="L7" s="5"/>
      <c r="M7" s="5"/>
      <c r="N7" s="5"/>
    </row>
    <row r="8" spans="1:18" ht="13.5" thickBot="1">
      <c r="A8" s="150" t="s">
        <v>80</v>
      </c>
      <c r="B8" s="150"/>
      <c r="C8" s="150"/>
      <c r="D8" s="150"/>
      <c r="E8" s="150"/>
      <c r="F8" s="150"/>
      <c r="G8" s="277"/>
      <c r="H8" s="199"/>
      <c r="I8" s="289"/>
      <c r="J8" s="287"/>
      <c r="K8" s="199"/>
      <c r="L8" s="5"/>
      <c r="M8" s="5"/>
      <c r="N8" s="5"/>
    </row>
    <row r="9" spans="1:18" ht="11.1" customHeight="1">
      <c r="A9" s="200"/>
      <c r="B9" s="200"/>
      <c r="C9" s="200"/>
      <c r="D9" s="200"/>
      <c r="E9" s="200"/>
      <c r="F9" s="200"/>
      <c r="G9" s="200"/>
      <c r="H9" s="201"/>
      <c r="I9" s="200"/>
      <c r="J9" s="202"/>
      <c r="K9" s="201"/>
    </row>
    <row r="10" spans="1:18" ht="11.1" customHeight="1">
      <c r="A10" s="200"/>
      <c r="B10" s="200"/>
      <c r="C10" s="200"/>
      <c r="D10" s="200"/>
      <c r="E10" s="200"/>
      <c r="F10" s="200"/>
      <c r="G10" s="200"/>
      <c r="H10" s="200"/>
      <c r="I10" s="200"/>
      <c r="J10" s="202"/>
      <c r="K10" s="200"/>
      <c r="Q10" s="198"/>
      <c r="R10" s="198"/>
    </row>
    <row r="11" spans="1:18" ht="11.1" customHeight="1" thickBot="1">
      <c r="A11" s="200"/>
      <c r="B11" s="200"/>
      <c r="C11" s="200"/>
      <c r="D11" s="200"/>
      <c r="E11" s="200"/>
      <c r="F11" s="200"/>
      <c r="G11" s="200"/>
      <c r="H11" s="292"/>
      <c r="I11" s="200"/>
      <c r="J11" s="202"/>
      <c r="K11" s="292"/>
      <c r="Q11" s="198"/>
      <c r="R11" s="198"/>
    </row>
    <row r="12" spans="1:18" ht="15.75" thickBot="1">
      <c r="A12" s="117" t="s">
        <v>1769</v>
      </c>
      <c r="B12" s="117"/>
      <c r="C12" s="117"/>
      <c r="D12" s="117"/>
      <c r="E12" s="150"/>
      <c r="F12" s="150"/>
      <c r="G12" s="277"/>
      <c r="H12" s="199"/>
      <c r="I12" s="289"/>
      <c r="J12" s="287"/>
      <c r="K12" s="199"/>
      <c r="Q12" s="198"/>
      <c r="R12" s="198"/>
    </row>
    <row r="13" spans="1:18" ht="11.1" customHeight="1">
      <c r="A13" s="200"/>
      <c r="B13" s="203"/>
      <c r="C13" s="203"/>
      <c r="D13" s="203"/>
      <c r="E13" s="203"/>
      <c r="F13" s="200"/>
      <c r="G13" s="200"/>
      <c r="H13" s="201"/>
      <c r="I13" s="200"/>
      <c r="J13" s="202"/>
      <c r="K13" s="201"/>
      <c r="Q13" s="198"/>
      <c r="R13" s="198"/>
    </row>
    <row r="14" spans="1:18" ht="11.1" customHeight="1">
      <c r="A14" s="200"/>
      <c r="B14" s="203"/>
      <c r="C14" s="203"/>
      <c r="D14" s="203"/>
      <c r="E14" s="203"/>
      <c r="F14" s="200"/>
      <c r="G14" s="200"/>
      <c r="H14" s="200"/>
      <c r="I14" s="200"/>
      <c r="J14" s="202"/>
      <c r="K14" s="200"/>
      <c r="Q14" s="198"/>
      <c r="R14" s="198"/>
    </row>
    <row r="15" spans="1:18" ht="11.1" customHeight="1" thickBot="1">
      <c r="A15" s="200"/>
      <c r="B15" s="203"/>
      <c r="C15" s="203"/>
      <c r="D15" s="203"/>
      <c r="E15" s="203"/>
      <c r="F15" s="200"/>
      <c r="G15" s="200"/>
      <c r="H15" s="292"/>
      <c r="I15" s="200"/>
      <c r="J15" s="202"/>
      <c r="K15" s="292"/>
      <c r="Q15" s="198"/>
      <c r="R15" s="198"/>
    </row>
    <row r="16" spans="1:18" ht="15.75" thickBot="1">
      <c r="A16" s="150" t="s">
        <v>81</v>
      </c>
      <c r="B16" s="150"/>
      <c r="C16" s="150"/>
      <c r="D16" s="150"/>
      <c r="E16" s="150"/>
      <c r="F16" s="150"/>
      <c r="G16" s="277"/>
      <c r="H16" s="199"/>
      <c r="I16" s="289"/>
      <c r="J16" s="287"/>
      <c r="K16" s="199"/>
      <c r="Q16" s="198"/>
      <c r="R16" s="198"/>
    </row>
    <row r="17" spans="1:11" ht="11.1" customHeight="1">
      <c r="A17" s="200"/>
      <c r="B17" s="203"/>
      <c r="C17" s="203"/>
      <c r="D17" s="203"/>
      <c r="E17" s="203"/>
      <c r="F17" s="200"/>
      <c r="G17" s="200"/>
      <c r="H17" s="201"/>
      <c r="I17" s="200"/>
      <c r="J17" s="202"/>
      <c r="K17" s="201"/>
    </row>
    <row r="18" spans="1:11" ht="11.1" customHeight="1" thickBot="1">
      <c r="A18" s="200"/>
      <c r="B18" s="203"/>
      <c r="C18" s="203"/>
      <c r="D18" s="203"/>
      <c r="E18" s="203"/>
      <c r="F18" s="200"/>
      <c r="G18" s="200"/>
      <c r="H18" s="292"/>
      <c r="I18" s="200"/>
      <c r="J18" s="202"/>
      <c r="K18" s="292"/>
    </row>
    <row r="19" spans="1:11" ht="13.5" thickBot="1">
      <c r="A19" s="150" t="s">
        <v>82</v>
      </c>
      <c r="B19" s="150"/>
      <c r="C19" s="150"/>
      <c r="D19" s="150"/>
      <c r="E19" s="150"/>
      <c r="F19" s="150"/>
      <c r="G19" s="277"/>
      <c r="H19" s="199"/>
      <c r="I19" s="289"/>
      <c r="J19" s="287"/>
      <c r="K19" s="199"/>
    </row>
    <row r="20" spans="1:11" ht="13.5" customHeight="1">
      <c r="A20" s="150" t="s">
        <v>66</v>
      </c>
      <c r="B20" s="203" t="s">
        <v>113</v>
      </c>
      <c r="C20" s="189"/>
      <c r="D20" s="189"/>
      <c r="E20" s="189"/>
      <c r="F20" s="189"/>
      <c r="G20" s="189"/>
      <c r="H20" s="461">
        <v>39619</v>
      </c>
      <c r="I20" s="283"/>
      <c r="J20" s="284"/>
      <c r="K20" s="461">
        <v>71000</v>
      </c>
    </row>
    <row r="21" spans="1:11" ht="13.5" customHeight="1">
      <c r="A21" s="150" t="s">
        <v>67</v>
      </c>
      <c r="B21" s="203" t="s">
        <v>276</v>
      </c>
      <c r="C21" s="189"/>
      <c r="D21" s="189"/>
      <c r="E21" s="189"/>
      <c r="F21" s="189"/>
      <c r="G21" s="189"/>
      <c r="H21" s="200"/>
      <c r="I21" s="283"/>
      <c r="J21" s="284"/>
      <c r="K21" s="200"/>
    </row>
    <row r="22" spans="1:11" ht="13.5" customHeight="1">
      <c r="A22" s="150" t="s">
        <v>68</v>
      </c>
      <c r="B22" s="203" t="s">
        <v>115</v>
      </c>
      <c r="C22" s="189"/>
      <c r="D22" s="189"/>
      <c r="E22" s="189"/>
      <c r="F22" s="189"/>
      <c r="G22" s="189"/>
      <c r="H22" s="200"/>
      <c r="I22" s="283"/>
      <c r="J22" s="284"/>
      <c r="K22" s="200"/>
    </row>
    <row r="23" spans="1:11" ht="13.5" customHeight="1">
      <c r="A23" s="150" t="s">
        <v>69</v>
      </c>
      <c r="B23" s="203" t="s">
        <v>116</v>
      </c>
      <c r="C23" s="189"/>
      <c r="D23" s="189"/>
      <c r="E23" s="189"/>
      <c r="F23" s="189"/>
      <c r="G23" s="189"/>
      <c r="H23" s="200"/>
      <c r="I23" s="283"/>
      <c r="J23" s="284"/>
      <c r="K23" s="200"/>
    </row>
    <row r="24" spans="1:11" ht="24.75" customHeight="1">
      <c r="A24" s="150" t="s">
        <v>70</v>
      </c>
      <c r="B24" s="203" t="s">
        <v>114</v>
      </c>
      <c r="C24" s="189"/>
      <c r="D24" s="189"/>
      <c r="E24" s="189"/>
      <c r="F24" s="189"/>
      <c r="G24" s="189"/>
      <c r="H24" s="200"/>
      <c r="I24" s="283"/>
      <c r="J24" s="284"/>
      <c r="K24" s="200"/>
    </row>
    <row r="25" spans="1:11" ht="13.5" customHeight="1">
      <c r="A25" s="150" t="s">
        <v>71</v>
      </c>
      <c r="B25" s="203" t="s">
        <v>86</v>
      </c>
      <c r="C25" s="189"/>
      <c r="D25" s="189"/>
      <c r="E25" s="189"/>
      <c r="F25" s="189"/>
      <c r="G25" s="189"/>
      <c r="H25" s="200"/>
      <c r="I25" s="283"/>
      <c r="J25" s="284"/>
      <c r="K25" s="200"/>
    </row>
    <row r="26" spans="1:11" ht="13.5" customHeight="1">
      <c r="A26" s="150" t="s">
        <v>72</v>
      </c>
      <c r="B26" s="203" t="s">
        <v>83</v>
      </c>
      <c r="C26" s="189"/>
      <c r="D26" s="189"/>
      <c r="E26" s="189"/>
      <c r="F26" s="189"/>
      <c r="G26" s="189"/>
      <c r="H26" s="200"/>
      <c r="I26" s="283"/>
      <c r="J26" s="284"/>
      <c r="K26" s="200"/>
    </row>
    <row r="27" spans="1:11" ht="13.5" customHeight="1">
      <c r="A27" s="150" t="s">
        <v>73</v>
      </c>
      <c r="B27" s="203" t="s">
        <v>84</v>
      </c>
      <c r="C27" s="189"/>
      <c r="D27" s="189"/>
      <c r="E27" s="189"/>
      <c r="F27" s="189"/>
      <c r="G27" s="189"/>
      <c r="H27" s="200"/>
      <c r="I27" s="283"/>
      <c r="J27" s="284"/>
      <c r="K27" s="200"/>
    </row>
    <row r="28" spans="1:11" ht="13.5" customHeight="1">
      <c r="A28" s="150" t="s">
        <v>74</v>
      </c>
      <c r="B28" s="203" t="s">
        <v>117</v>
      </c>
      <c r="C28" s="189"/>
      <c r="D28" s="189"/>
      <c r="E28" s="189"/>
      <c r="F28" s="189"/>
      <c r="G28" s="189"/>
      <c r="H28" s="200"/>
      <c r="I28" s="283"/>
      <c r="J28" s="284"/>
      <c r="K28" s="200"/>
    </row>
    <row r="29" spans="1:11" ht="13.5" customHeight="1">
      <c r="A29" s="150" t="s">
        <v>75</v>
      </c>
      <c r="B29" s="203" t="s">
        <v>112</v>
      </c>
      <c r="C29" s="189"/>
      <c r="D29" s="189"/>
      <c r="E29" s="189"/>
      <c r="F29" s="189"/>
      <c r="G29" s="189"/>
      <c r="H29" s="200"/>
      <c r="I29" s="283"/>
      <c r="J29" s="284"/>
      <c r="K29" s="200"/>
    </row>
    <row r="30" spans="1:11" ht="13.5" customHeight="1">
      <c r="A30" s="150" t="s">
        <v>76</v>
      </c>
      <c r="B30" s="203" t="s">
        <v>87</v>
      </c>
      <c r="C30" s="189"/>
      <c r="D30" s="189"/>
      <c r="E30" s="189"/>
      <c r="F30" s="189"/>
      <c r="G30" s="189"/>
      <c r="H30" s="200"/>
      <c r="I30" s="283"/>
      <c r="J30" s="283"/>
      <c r="K30" s="200"/>
    </row>
    <row r="31" spans="1:11" ht="13.5" customHeight="1">
      <c r="A31" s="150" t="s">
        <v>77</v>
      </c>
      <c r="B31" s="203" t="s">
        <v>118</v>
      </c>
      <c r="C31" s="189"/>
      <c r="D31" s="189"/>
      <c r="E31" s="189"/>
      <c r="F31" s="189"/>
      <c r="G31" s="189"/>
      <c r="H31" s="200"/>
      <c r="I31" s="283"/>
      <c r="J31" s="283"/>
      <c r="K31" s="200"/>
    </row>
    <row r="32" spans="1:11" ht="13.5" customHeight="1">
      <c r="A32" s="150" t="s">
        <v>78</v>
      </c>
      <c r="B32" s="203" t="s">
        <v>119</v>
      </c>
      <c r="C32" s="189"/>
      <c r="D32" s="189"/>
      <c r="E32" s="189"/>
      <c r="F32" s="189"/>
      <c r="G32" s="189"/>
      <c r="H32" s="200"/>
      <c r="I32" s="283"/>
      <c r="J32" s="283"/>
      <c r="K32" s="200"/>
    </row>
    <row r="33" spans="1:11">
      <c r="A33" s="150" t="s">
        <v>79</v>
      </c>
      <c r="B33" s="203" t="s">
        <v>85</v>
      </c>
      <c r="C33" s="189"/>
      <c r="D33" s="189"/>
      <c r="E33" s="189"/>
      <c r="F33" s="189"/>
      <c r="G33" s="189"/>
      <c r="H33" s="292"/>
      <c r="I33" s="283"/>
      <c r="J33" s="283"/>
      <c r="K33" s="292"/>
    </row>
    <row r="34" spans="1:11" ht="15">
      <c r="A34" s="502" t="s">
        <v>88</v>
      </c>
      <c r="B34" s="285"/>
      <c r="C34" s="285"/>
      <c r="D34" s="285"/>
      <c r="E34" s="285"/>
      <c r="F34" s="286"/>
      <c r="G34" s="288"/>
      <c r="H34" s="526">
        <f>SUM(H20:H33)</f>
        <v>39619</v>
      </c>
      <c r="I34" s="290"/>
      <c r="J34" s="288"/>
      <c r="K34" s="526">
        <f>SUM(K20:K33)</f>
        <v>71000</v>
      </c>
    </row>
    <row r="35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s="15" customFormat="1" ht="15.7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1" type="noConversion"/>
  <pageMargins left="0.43307086614173229" right="0.1968503937007874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zoomScaleSheetLayoutView="100" workbookViewId="0">
      <selection activeCell="C1" sqref="C1"/>
    </sheetView>
  </sheetViews>
  <sheetFormatPr defaultRowHeight="11.25"/>
  <cols>
    <col min="1" max="1" width="9.42578125" style="14" customWidth="1"/>
    <col min="2" max="2" width="28.42578125" style="14" customWidth="1"/>
    <col min="3" max="5" width="7.7109375" style="14" customWidth="1"/>
    <col min="6" max="6" width="9.140625" style="14" customWidth="1"/>
    <col min="7" max="9" width="7.7109375" style="14" customWidth="1"/>
    <col min="10" max="10" width="9.42578125" style="14" customWidth="1"/>
    <col min="11" max="16384" width="9.140625" style="14"/>
  </cols>
  <sheetData>
    <row r="1" spans="1:10" ht="12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10" ht="12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10" ht="12">
      <c r="A3" s="219"/>
      <c r="B3" s="220"/>
      <c r="C3" s="211"/>
      <c r="D3" s="215"/>
      <c r="E3" s="215"/>
      <c r="F3" s="215"/>
      <c r="G3" s="217"/>
    </row>
    <row r="4" spans="1:10" ht="14.25">
      <c r="A4" s="219"/>
      <c r="B4" s="220" t="s">
        <v>1845</v>
      </c>
      <c r="C4" s="212" t="s">
        <v>277</v>
      </c>
      <c r="D4" s="216"/>
      <c r="E4" s="216"/>
      <c r="F4" s="216"/>
      <c r="G4" s="218"/>
    </row>
    <row r="5" spans="1:10" s="15" customFormat="1" ht="15.75"/>
    <row r="6" spans="1:10" ht="11.25" customHeight="1">
      <c r="A6" s="568" t="s">
        <v>53</v>
      </c>
      <c r="B6" s="568" t="s">
        <v>309</v>
      </c>
      <c r="C6" s="616" t="s">
        <v>1775</v>
      </c>
      <c r="D6" s="617"/>
      <c r="E6" s="617"/>
      <c r="F6" s="618"/>
      <c r="G6" s="616" t="s">
        <v>1776</v>
      </c>
      <c r="H6" s="617"/>
      <c r="I6" s="617"/>
      <c r="J6" s="618"/>
    </row>
    <row r="7" spans="1:10" ht="56.25">
      <c r="A7" s="568"/>
      <c r="B7" s="568"/>
      <c r="C7" s="147" t="s">
        <v>13</v>
      </c>
      <c r="D7" s="166" t="s">
        <v>50</v>
      </c>
      <c r="E7" s="166" t="s">
        <v>51</v>
      </c>
      <c r="F7" s="354" t="s">
        <v>1766</v>
      </c>
      <c r="G7" s="147" t="s">
        <v>13</v>
      </c>
      <c r="H7" s="166" t="s">
        <v>50</v>
      </c>
      <c r="I7" s="166" t="s">
        <v>51</v>
      </c>
      <c r="J7" s="368" t="s">
        <v>1767</v>
      </c>
    </row>
    <row r="8" spans="1:10" ht="12.75">
      <c r="A8" s="206" t="s">
        <v>319</v>
      </c>
      <c r="B8" s="205"/>
      <c r="C8" s="200"/>
      <c r="D8" s="200"/>
      <c r="E8" s="200"/>
      <c r="F8" s="200"/>
      <c r="G8" s="200"/>
      <c r="H8" s="200"/>
      <c r="I8" s="200"/>
      <c r="J8" s="200"/>
    </row>
    <row r="9" spans="1:10" ht="12.75">
      <c r="A9" s="206"/>
      <c r="B9" s="205"/>
      <c r="C9" s="200"/>
      <c r="D9" s="200"/>
      <c r="E9" s="200"/>
      <c r="F9" s="200"/>
      <c r="G9" s="200"/>
      <c r="H9" s="200"/>
      <c r="I9" s="200"/>
      <c r="J9" s="200"/>
    </row>
    <row r="10" spans="1:10" ht="12.75">
      <c r="A10" s="206"/>
      <c r="B10" s="205"/>
      <c r="C10" s="200"/>
      <c r="D10" s="200"/>
      <c r="E10" s="200"/>
      <c r="F10" s="200"/>
      <c r="G10" s="200"/>
      <c r="H10" s="200"/>
      <c r="I10" s="200"/>
      <c r="J10" s="200"/>
    </row>
    <row r="11" spans="1:10" ht="12.75">
      <c r="A11" s="206" t="s">
        <v>320</v>
      </c>
      <c r="B11" s="205"/>
      <c r="C11" s="200"/>
      <c r="D11" s="200"/>
      <c r="E11" s="200"/>
      <c r="F11" s="200"/>
      <c r="G11" s="200"/>
      <c r="H11" s="200"/>
      <c r="I11" s="200"/>
      <c r="J11" s="200"/>
    </row>
    <row r="12" spans="1:10" ht="12.75">
      <c r="A12" s="206"/>
      <c r="B12" s="205"/>
      <c r="C12" s="200"/>
      <c r="D12" s="200"/>
      <c r="E12" s="200"/>
      <c r="F12" s="200"/>
      <c r="G12" s="200"/>
      <c r="H12" s="200"/>
      <c r="I12" s="200"/>
      <c r="J12" s="200"/>
    </row>
    <row r="13" spans="1:10" ht="12.75">
      <c r="A13" s="206"/>
      <c r="B13" s="205"/>
      <c r="C13" s="200"/>
      <c r="D13" s="200"/>
      <c r="E13" s="200"/>
      <c r="F13" s="200"/>
      <c r="G13" s="200"/>
      <c r="H13" s="200"/>
      <c r="I13" s="200"/>
      <c r="J13" s="200"/>
    </row>
    <row r="14" spans="1:10" ht="12.75">
      <c r="A14" s="370" t="s">
        <v>1754</v>
      </c>
      <c r="B14" s="371"/>
      <c r="C14" s="200"/>
      <c r="D14" s="200"/>
      <c r="E14" s="200"/>
      <c r="F14" s="200"/>
      <c r="G14" s="200"/>
      <c r="H14" s="200"/>
      <c r="I14" s="200"/>
      <c r="J14" s="200"/>
    </row>
    <row r="15" spans="1:10" ht="12.75">
      <c r="A15" s="206"/>
      <c r="B15" s="205"/>
      <c r="C15" s="200"/>
      <c r="D15" s="200"/>
      <c r="E15" s="200"/>
      <c r="F15" s="200"/>
      <c r="G15" s="200"/>
      <c r="H15" s="200"/>
      <c r="I15" s="200"/>
      <c r="J15" s="200"/>
    </row>
    <row r="16" spans="1:10" ht="12.75">
      <c r="A16" s="206"/>
      <c r="B16" s="205"/>
      <c r="C16" s="200"/>
      <c r="D16" s="200"/>
      <c r="E16" s="200"/>
      <c r="F16" s="200"/>
      <c r="G16" s="200"/>
      <c r="H16" s="200"/>
      <c r="I16" s="200"/>
      <c r="J16" s="200"/>
    </row>
    <row r="17" spans="1:10" ht="12.75">
      <c r="A17" s="206" t="s">
        <v>321</v>
      </c>
      <c r="B17" s="205"/>
      <c r="C17" s="200"/>
      <c r="D17" s="200"/>
      <c r="E17" s="200"/>
      <c r="F17" s="200"/>
      <c r="G17" s="200"/>
      <c r="H17" s="200"/>
      <c r="I17" s="200"/>
      <c r="J17" s="200"/>
    </row>
    <row r="18" spans="1:10" ht="12.75">
      <c r="A18" s="206"/>
      <c r="B18" s="205"/>
      <c r="C18" s="200"/>
      <c r="D18" s="200"/>
      <c r="E18" s="200"/>
      <c r="F18" s="200"/>
      <c r="G18" s="200"/>
      <c r="H18" s="200"/>
      <c r="I18" s="200"/>
      <c r="J18" s="200"/>
    </row>
    <row r="19" spans="1:10" ht="12.75">
      <c r="A19" s="206"/>
      <c r="B19" s="205"/>
      <c r="C19" s="200"/>
      <c r="D19" s="200"/>
      <c r="E19" s="200"/>
      <c r="F19" s="200"/>
      <c r="G19" s="200"/>
      <c r="H19" s="200"/>
      <c r="I19" s="200"/>
      <c r="J19" s="200"/>
    </row>
    <row r="20" spans="1:10" ht="12.75">
      <c r="A20" s="206" t="s">
        <v>322</v>
      </c>
      <c r="B20" s="205"/>
      <c r="C20" s="200"/>
      <c r="D20" s="200"/>
      <c r="E20" s="200"/>
      <c r="F20" s="200"/>
      <c r="G20" s="200"/>
      <c r="H20" s="200"/>
      <c r="I20" s="200"/>
      <c r="J20" s="200"/>
    </row>
    <row r="21" spans="1:10" ht="12.75">
      <c r="A21" s="206"/>
      <c r="B21" s="205"/>
      <c r="C21" s="200"/>
      <c r="D21" s="200"/>
      <c r="E21" s="200"/>
      <c r="F21" s="200"/>
      <c r="G21" s="200"/>
      <c r="H21" s="200"/>
      <c r="I21" s="200"/>
      <c r="J21" s="200"/>
    </row>
    <row r="22" spans="1:10" ht="12.75">
      <c r="A22" s="206"/>
      <c r="B22" s="205"/>
      <c r="C22" s="200"/>
      <c r="D22" s="200"/>
      <c r="E22" s="200"/>
      <c r="F22" s="200"/>
      <c r="G22" s="200"/>
      <c r="H22" s="200"/>
      <c r="I22" s="200"/>
      <c r="J22" s="200"/>
    </row>
    <row r="23" spans="1:10" ht="12.75">
      <c r="A23" s="206" t="s">
        <v>323</v>
      </c>
      <c r="B23" s="205"/>
      <c r="C23" s="200"/>
      <c r="D23" s="200"/>
      <c r="E23" s="200"/>
      <c r="F23" s="200"/>
      <c r="G23" s="200"/>
      <c r="H23" s="200"/>
      <c r="I23" s="200"/>
      <c r="J23" s="200"/>
    </row>
    <row r="24" spans="1:10" ht="12.75">
      <c r="A24" s="206"/>
      <c r="B24" s="205"/>
      <c r="C24" s="200"/>
      <c r="D24" s="200"/>
      <c r="E24" s="200"/>
      <c r="F24" s="200"/>
      <c r="G24" s="200"/>
      <c r="H24" s="200"/>
      <c r="I24" s="200"/>
      <c r="J24" s="200"/>
    </row>
    <row r="25" spans="1:10" ht="12.75">
      <c r="A25" s="206"/>
      <c r="B25" s="205"/>
      <c r="C25" s="200"/>
      <c r="D25" s="200"/>
      <c r="E25" s="200"/>
      <c r="F25" s="200"/>
      <c r="G25" s="200"/>
      <c r="H25" s="200"/>
      <c r="I25" s="200"/>
      <c r="J25" s="200"/>
    </row>
    <row r="26" spans="1:10" ht="12.75">
      <c r="A26" s="206" t="s">
        <v>324</v>
      </c>
      <c r="B26" s="205"/>
      <c r="C26" s="200"/>
      <c r="D26" s="200"/>
      <c r="E26" s="200"/>
      <c r="F26" s="200"/>
      <c r="G26" s="200"/>
      <c r="H26" s="200"/>
      <c r="I26" s="200"/>
      <c r="J26" s="200"/>
    </row>
    <row r="27" spans="1:10" ht="12.75">
      <c r="A27" s="206"/>
      <c r="B27" s="205"/>
      <c r="C27" s="200"/>
      <c r="D27" s="200"/>
      <c r="E27" s="200"/>
      <c r="F27" s="200"/>
      <c r="G27" s="200"/>
      <c r="H27" s="200"/>
      <c r="I27" s="200"/>
      <c r="J27" s="200"/>
    </row>
    <row r="28" spans="1:10" ht="12.75">
      <c r="A28" s="206"/>
      <c r="B28" s="205"/>
      <c r="C28" s="200"/>
      <c r="D28" s="200"/>
      <c r="E28" s="200"/>
      <c r="F28" s="200"/>
      <c r="G28" s="200"/>
      <c r="H28" s="200"/>
      <c r="I28" s="200"/>
      <c r="J28" s="200"/>
    </row>
    <row r="29" spans="1:10" ht="12" customHeight="1">
      <c r="A29" s="293" t="s">
        <v>325</v>
      </c>
      <c r="B29" s="206"/>
      <c r="C29" s="200"/>
      <c r="D29" s="200"/>
      <c r="E29" s="200"/>
      <c r="F29" s="200"/>
      <c r="G29" s="200"/>
      <c r="H29" s="200"/>
      <c r="I29" s="200"/>
      <c r="J29" s="200"/>
    </row>
    <row r="30" spans="1:10" ht="12" customHeight="1">
      <c r="A30" s="206"/>
      <c r="B30" s="206"/>
      <c r="C30" s="200"/>
      <c r="D30" s="200"/>
      <c r="E30" s="200"/>
      <c r="F30" s="200"/>
      <c r="G30" s="200"/>
      <c r="H30" s="200"/>
      <c r="I30" s="200"/>
      <c r="J30" s="200"/>
    </row>
    <row r="31" spans="1:10" ht="12" customHeight="1">
      <c r="A31" s="206"/>
      <c r="B31" s="206"/>
      <c r="C31" s="200"/>
      <c r="D31" s="200"/>
      <c r="E31" s="200"/>
      <c r="F31" s="200"/>
      <c r="G31" s="200"/>
      <c r="H31" s="200"/>
      <c r="I31" s="200"/>
      <c r="J31" s="200"/>
    </row>
    <row r="32" spans="1:10" ht="12" customHeight="1">
      <c r="A32" s="293" t="s">
        <v>326</v>
      </c>
      <c r="B32" s="206"/>
      <c r="C32" s="207"/>
      <c r="D32" s="207"/>
      <c r="E32" s="207"/>
      <c r="F32" s="207"/>
      <c r="G32" s="207"/>
      <c r="H32" s="207"/>
      <c r="I32" s="207"/>
      <c r="J32" s="208"/>
    </row>
    <row r="33" spans="1:10" ht="12" customHeight="1">
      <c r="A33" s="206"/>
      <c r="B33" s="206"/>
      <c r="C33" s="200"/>
      <c r="D33" s="200"/>
      <c r="E33" s="200"/>
      <c r="F33" s="200"/>
      <c r="G33" s="200"/>
      <c r="H33" s="200"/>
      <c r="I33" s="200"/>
      <c r="J33" s="200"/>
    </row>
    <row r="34" spans="1:10" s="15" customFormat="1" ht="12" customHeight="1">
      <c r="A34" s="206"/>
      <c r="B34" s="206"/>
      <c r="C34" s="200"/>
      <c r="D34" s="200"/>
      <c r="E34" s="200"/>
      <c r="F34" s="200"/>
      <c r="G34" s="200"/>
      <c r="H34" s="200"/>
      <c r="I34" s="200"/>
      <c r="J34" s="200"/>
    </row>
    <row r="35" spans="1:10" ht="12" customHeight="1">
      <c r="A35" s="293" t="s">
        <v>327</v>
      </c>
      <c r="B35" s="206"/>
      <c r="C35" s="200"/>
      <c r="D35" s="200"/>
      <c r="E35" s="200"/>
      <c r="F35" s="200"/>
      <c r="G35" s="200"/>
      <c r="H35" s="200"/>
      <c r="I35" s="200"/>
      <c r="J35" s="200"/>
    </row>
    <row r="36" spans="1:10" ht="12" customHeight="1">
      <c r="A36" s="206"/>
      <c r="B36" s="206"/>
      <c r="C36" s="200"/>
      <c r="D36" s="200"/>
      <c r="E36" s="200"/>
      <c r="F36" s="200"/>
      <c r="G36" s="200"/>
      <c r="H36" s="200"/>
      <c r="I36" s="200"/>
      <c r="J36" s="200"/>
    </row>
    <row r="37" spans="1:10" ht="12.75">
      <c r="A37" s="206"/>
      <c r="B37" s="205"/>
      <c r="C37" s="200"/>
      <c r="D37" s="200"/>
      <c r="E37" s="200"/>
      <c r="F37" s="200"/>
      <c r="G37" s="200"/>
      <c r="H37" s="200"/>
      <c r="I37" s="200"/>
      <c r="J37" s="200"/>
    </row>
    <row r="38" spans="1:10" ht="12" customHeight="1">
      <c r="A38" s="372" t="s">
        <v>1755</v>
      </c>
      <c r="B38" s="370"/>
      <c r="C38" s="200"/>
      <c r="D38" s="200"/>
      <c r="E38" s="200"/>
      <c r="F38" s="200"/>
      <c r="G38" s="200"/>
      <c r="H38" s="200"/>
      <c r="I38" s="200"/>
      <c r="J38" s="200"/>
    </row>
    <row r="39" spans="1:10" ht="12" customHeight="1">
      <c r="A39" s="206"/>
      <c r="B39" s="206"/>
      <c r="C39" s="200"/>
      <c r="D39" s="200"/>
      <c r="E39" s="200"/>
      <c r="F39" s="200"/>
      <c r="G39" s="200"/>
      <c r="H39" s="200"/>
      <c r="I39" s="200"/>
      <c r="J39" s="200"/>
    </row>
    <row r="40" spans="1:10" ht="12.75">
      <c r="A40" s="206"/>
      <c r="B40" s="205"/>
      <c r="C40" s="200"/>
      <c r="D40" s="200"/>
      <c r="E40" s="200"/>
      <c r="F40" s="200"/>
      <c r="G40" s="200"/>
      <c r="H40" s="200"/>
      <c r="I40" s="200"/>
      <c r="J40" s="200"/>
    </row>
    <row r="41" spans="1:10" ht="12" customHeight="1">
      <c r="A41" s="293" t="s">
        <v>328</v>
      </c>
      <c r="B41" s="206"/>
      <c r="C41" s="200"/>
      <c r="D41" s="200"/>
      <c r="E41" s="200"/>
      <c r="F41" s="200"/>
      <c r="G41" s="200"/>
      <c r="H41" s="200"/>
      <c r="I41" s="200"/>
      <c r="J41" s="200"/>
    </row>
    <row r="42" spans="1:10" ht="12.75">
      <c r="A42" s="206"/>
      <c r="B42" s="206"/>
      <c r="C42" s="200"/>
      <c r="D42" s="200"/>
      <c r="E42" s="200"/>
      <c r="F42" s="200"/>
      <c r="G42" s="200"/>
      <c r="H42" s="200"/>
      <c r="I42" s="200"/>
      <c r="J42" s="200"/>
    </row>
    <row r="43" spans="1:10" ht="12.75">
      <c r="A43" s="206"/>
      <c r="B43" s="206"/>
      <c r="C43" s="200"/>
      <c r="D43" s="200"/>
      <c r="E43" s="200"/>
      <c r="F43" s="200"/>
      <c r="G43" s="200"/>
      <c r="H43" s="200"/>
      <c r="I43" s="200"/>
      <c r="J43" s="200"/>
    </row>
    <row r="44" spans="1:10" ht="12.75">
      <c r="A44" s="233" t="s">
        <v>88</v>
      </c>
      <c r="B44" s="233"/>
      <c r="C44" s="233"/>
      <c r="D44" s="233"/>
      <c r="E44" s="233"/>
      <c r="F44" s="233"/>
      <c r="G44" s="207"/>
      <c r="H44" s="207"/>
      <c r="I44" s="207"/>
      <c r="J44" s="207"/>
    </row>
  </sheetData>
  <mergeCells count="4">
    <mergeCell ref="A6:A7"/>
    <mergeCell ref="B6:B7"/>
    <mergeCell ref="G6:J6"/>
    <mergeCell ref="C6:F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5"/>
  <sheetViews>
    <sheetView zoomScaleSheetLayoutView="100" workbookViewId="0">
      <selection activeCell="H6" sqref="H6"/>
    </sheetView>
  </sheetViews>
  <sheetFormatPr defaultRowHeight="11.25"/>
  <cols>
    <col min="1" max="1" width="5.42578125" style="14" customWidth="1"/>
    <col min="2" max="2" width="61.42578125" style="14" customWidth="1"/>
    <col min="3" max="3" width="23" style="14" customWidth="1"/>
    <col min="4" max="4" width="24.140625" style="14" customWidth="1"/>
    <col min="5" max="16384" width="9.140625" style="14"/>
  </cols>
  <sheetData>
    <row r="1" spans="1:6" s="15" customFormat="1" ht="15.75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</row>
    <row r="2" spans="1:6" s="15" customFormat="1" ht="15.75">
      <c r="A2" s="219"/>
      <c r="B2" s="220" t="s">
        <v>174</v>
      </c>
      <c r="C2" s="211" t="str">
        <f>Kadar.ode.!C2</f>
        <v>07221452</v>
      </c>
      <c r="D2" s="215"/>
      <c r="E2" s="215"/>
      <c r="F2" s="215"/>
    </row>
    <row r="3" spans="1:6" s="15" customFormat="1" ht="15.75">
      <c r="A3" s="219"/>
      <c r="B3" s="220"/>
      <c r="C3" s="211"/>
      <c r="D3" s="215"/>
      <c r="E3" s="215"/>
      <c r="F3" s="215"/>
    </row>
    <row r="4" spans="1:6" ht="14.25">
      <c r="A4" s="219"/>
      <c r="B4" s="220" t="s">
        <v>1846</v>
      </c>
      <c r="C4" s="212" t="s">
        <v>278</v>
      </c>
      <c r="D4" s="216"/>
      <c r="E4" s="216"/>
      <c r="F4" s="216"/>
    </row>
    <row r="5" spans="1:6" ht="15.75">
      <c r="A5" s="68"/>
      <c r="B5" s="204"/>
      <c r="C5" s="99"/>
      <c r="D5" s="66"/>
    </row>
    <row r="6" spans="1:6" ht="18.75" customHeight="1">
      <c r="A6" s="611" t="s">
        <v>6</v>
      </c>
      <c r="B6" s="569" t="s">
        <v>16</v>
      </c>
      <c r="C6" s="569" t="s">
        <v>15</v>
      </c>
      <c r="D6" s="569"/>
    </row>
    <row r="7" spans="1:6" ht="17.25" customHeight="1">
      <c r="A7" s="611"/>
      <c r="B7" s="569"/>
      <c r="C7" s="166" t="s">
        <v>1775</v>
      </c>
      <c r="D7" s="166" t="s">
        <v>1776</v>
      </c>
    </row>
    <row r="8" spans="1:6" ht="21" customHeight="1">
      <c r="A8" s="231" t="s">
        <v>90</v>
      </c>
      <c r="B8" s="230" t="s">
        <v>101</v>
      </c>
      <c r="C8" s="397">
        <v>4657810</v>
      </c>
      <c r="D8" s="397">
        <v>5200000</v>
      </c>
    </row>
    <row r="9" spans="1:6" ht="21.75" customHeight="1">
      <c r="A9" s="294" t="s">
        <v>91</v>
      </c>
      <c r="B9" s="230" t="s">
        <v>102</v>
      </c>
      <c r="C9" s="397">
        <v>12740641</v>
      </c>
      <c r="D9" s="397">
        <v>14243000</v>
      </c>
    </row>
    <row r="10" spans="1:6" ht="21.75" customHeight="1">
      <c r="A10" s="231" t="s">
        <v>92</v>
      </c>
      <c r="B10" s="230" t="s">
        <v>103</v>
      </c>
      <c r="C10" s="397">
        <f>SUM(C11:C12)</f>
        <v>8287359</v>
      </c>
      <c r="D10" s="397">
        <v>9200000</v>
      </c>
    </row>
    <row r="11" spans="1:6" ht="22.5" customHeight="1">
      <c r="A11" s="231" t="s">
        <v>93</v>
      </c>
      <c r="B11" s="232" t="s">
        <v>104</v>
      </c>
      <c r="C11" s="397">
        <v>8287359</v>
      </c>
      <c r="D11" s="397">
        <v>9200000</v>
      </c>
    </row>
    <row r="12" spans="1:6" s="15" customFormat="1" ht="23.25" customHeight="1">
      <c r="A12" s="231" t="s">
        <v>94</v>
      </c>
      <c r="B12" s="230" t="s">
        <v>106</v>
      </c>
      <c r="C12" s="397"/>
      <c r="D12" s="397"/>
    </row>
    <row r="13" spans="1:6" s="15" customFormat="1" ht="15.75">
      <c r="A13" s="295" t="s">
        <v>95</v>
      </c>
      <c r="B13" s="230" t="s">
        <v>105</v>
      </c>
      <c r="C13" s="398">
        <v>731331</v>
      </c>
      <c r="D13" s="460">
        <v>800000</v>
      </c>
    </row>
    <row r="14" spans="1:6" s="15" customFormat="1" ht="15.75">
      <c r="A14" s="231" t="s">
        <v>96</v>
      </c>
      <c r="B14" s="230" t="s">
        <v>107</v>
      </c>
      <c r="C14" s="397"/>
      <c r="D14" s="397"/>
    </row>
    <row r="15" spans="1:6" ht="25.5" customHeight="1">
      <c r="A15" s="500" t="s">
        <v>89</v>
      </c>
      <c r="B15" s="501" t="s">
        <v>108</v>
      </c>
      <c r="C15" s="399">
        <f>SUM(C8+C9+C10+C13)</f>
        <v>26417141</v>
      </c>
      <c r="D15" s="399">
        <f>SUM(D8+D9+D10+D13)</f>
        <v>29443000</v>
      </c>
    </row>
  </sheetData>
  <mergeCells count="3">
    <mergeCell ref="A6:A7"/>
    <mergeCell ref="B6:B7"/>
    <mergeCell ref="C6:D6"/>
  </mergeCells>
  <phoneticPr fontId="11" type="noConversion"/>
  <pageMargins left="0.62992125984251968" right="0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SheetLayoutView="100" workbookViewId="0"/>
  </sheetViews>
  <sheetFormatPr defaultRowHeight="12.75"/>
  <cols>
    <col min="1" max="1" width="8.85546875" style="40" customWidth="1"/>
    <col min="2" max="2" width="53" style="40" customWidth="1"/>
    <col min="3" max="3" width="9.42578125" style="41" bestFit="1" customWidth="1"/>
    <col min="4" max="4" width="11.5703125" style="41" customWidth="1"/>
    <col min="5" max="6" width="11.7109375" style="41" customWidth="1"/>
    <col min="7" max="7" width="9.42578125" style="41" customWidth="1"/>
    <col min="8" max="8" width="9.42578125" style="39" customWidth="1"/>
    <col min="9" max="9" width="12.42578125" style="39" customWidth="1"/>
    <col min="10" max="16384" width="9.140625" style="39"/>
  </cols>
  <sheetData>
    <row r="1" spans="1:9" ht="15.75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7"/>
      <c r="G1" s="15"/>
    </row>
    <row r="2" spans="1:9" ht="15.75">
      <c r="A2" s="219"/>
      <c r="B2" s="220" t="s">
        <v>174</v>
      </c>
      <c r="C2" s="211" t="str">
        <f>Kadar.ode.!C2</f>
        <v>07221452</v>
      </c>
      <c r="D2" s="215"/>
      <c r="E2" s="215"/>
      <c r="F2" s="217"/>
      <c r="G2" s="15"/>
    </row>
    <row r="3" spans="1:9" ht="15.75">
      <c r="A3" s="219"/>
      <c r="B3" s="220"/>
      <c r="C3" s="211"/>
      <c r="D3" s="215"/>
      <c r="E3" s="215"/>
      <c r="F3" s="217"/>
      <c r="G3" s="15"/>
    </row>
    <row r="4" spans="1:9" ht="15.75">
      <c r="A4" s="219"/>
      <c r="B4" s="220" t="s">
        <v>1847</v>
      </c>
      <c r="C4" s="212" t="s">
        <v>279</v>
      </c>
      <c r="D4" s="216"/>
      <c r="E4" s="216"/>
      <c r="F4" s="218"/>
      <c r="G4" s="7"/>
    </row>
    <row r="5" spans="1:9" ht="15.75">
      <c r="A5" s="15"/>
      <c r="B5" s="11"/>
      <c r="C5" s="11"/>
      <c r="D5" s="11"/>
      <c r="F5" s="38"/>
      <c r="G5" s="38"/>
    </row>
    <row r="6" spans="1:9" s="5" customFormat="1" ht="93.75" customHeight="1">
      <c r="A6" s="183" t="s">
        <v>120</v>
      </c>
      <c r="B6" s="183" t="s">
        <v>310</v>
      </c>
      <c r="C6" s="224" t="s">
        <v>1777</v>
      </c>
      <c r="D6" s="224" t="s">
        <v>1778</v>
      </c>
      <c r="E6" s="224" t="s">
        <v>1779</v>
      </c>
      <c r="F6" s="224" t="s">
        <v>1780</v>
      </c>
      <c r="G6" s="224" t="s">
        <v>1781</v>
      </c>
      <c r="H6" s="224" t="s">
        <v>1782</v>
      </c>
      <c r="I6" s="224" t="s">
        <v>1783</v>
      </c>
    </row>
    <row r="7" spans="1:9">
      <c r="A7" s="117" t="s">
        <v>281</v>
      </c>
      <c r="B7" s="117"/>
      <c r="C7" s="234"/>
      <c r="D7" s="234"/>
      <c r="E7" s="234"/>
      <c r="F7" s="236"/>
      <c r="G7" s="236"/>
      <c r="H7" s="236"/>
      <c r="I7" s="42"/>
    </row>
    <row r="8" spans="1:9">
      <c r="A8" s="236"/>
      <c r="B8" s="183"/>
      <c r="C8" s="234"/>
      <c r="D8" s="234"/>
      <c r="E8" s="234"/>
      <c r="F8" s="236"/>
      <c r="G8" s="236"/>
      <c r="H8" s="236"/>
      <c r="I8" s="42"/>
    </row>
    <row r="9" spans="1:9">
      <c r="A9" s="117" t="s">
        <v>282</v>
      </c>
      <c r="B9" s="117"/>
      <c r="C9" s="234"/>
      <c r="D9" s="234"/>
      <c r="E9" s="234"/>
      <c r="F9" s="236"/>
      <c r="G9" s="236"/>
      <c r="H9" s="236"/>
      <c r="I9" s="42"/>
    </row>
    <row r="10" spans="1:9">
      <c r="A10" s="236"/>
      <c r="B10" s="183"/>
      <c r="C10" s="234"/>
      <c r="D10" s="234"/>
      <c r="E10" s="234"/>
      <c r="F10" s="236"/>
      <c r="G10" s="236"/>
      <c r="H10" s="236"/>
      <c r="I10" s="42"/>
    </row>
    <row r="11" spans="1:9">
      <c r="A11" s="117" t="s">
        <v>283</v>
      </c>
      <c r="B11" s="117"/>
      <c r="C11" s="234"/>
      <c r="D11" s="234"/>
      <c r="E11" s="234"/>
      <c r="F11" s="236"/>
      <c r="G11" s="236"/>
      <c r="H11" s="236"/>
      <c r="I11" s="42"/>
    </row>
    <row r="12" spans="1:9">
      <c r="A12" s="236"/>
      <c r="B12" s="183"/>
      <c r="C12" s="234"/>
      <c r="D12" s="234"/>
      <c r="E12" s="234"/>
      <c r="F12" s="236"/>
      <c r="G12" s="236"/>
      <c r="H12" s="236"/>
      <c r="I12" s="42"/>
    </row>
    <row r="13" spans="1:9">
      <c r="A13" s="236"/>
      <c r="B13" s="183"/>
      <c r="C13" s="234"/>
      <c r="D13" s="234"/>
      <c r="E13" s="234"/>
      <c r="F13" s="236"/>
      <c r="G13" s="236"/>
      <c r="H13" s="236"/>
      <c r="I13" s="42"/>
    </row>
    <row r="14" spans="1:9">
      <c r="A14" s="117" t="s">
        <v>284</v>
      </c>
      <c r="B14" s="117"/>
      <c r="C14" s="234"/>
      <c r="D14" s="234"/>
      <c r="E14" s="234"/>
      <c r="F14" s="236"/>
      <c r="G14" s="236"/>
      <c r="H14" s="236"/>
      <c r="I14" s="42"/>
    </row>
    <row r="15" spans="1:9">
      <c r="A15" s="241" t="s">
        <v>285</v>
      </c>
      <c r="B15" s="183"/>
      <c r="C15" s="234"/>
      <c r="D15" s="234"/>
      <c r="E15" s="234"/>
      <c r="F15" s="236"/>
      <c r="G15" s="236"/>
      <c r="H15" s="236"/>
      <c r="I15" s="42"/>
    </row>
    <row r="16" spans="1:9">
      <c r="A16" s="241"/>
      <c r="B16" s="183"/>
      <c r="C16" s="234"/>
      <c r="D16" s="234"/>
      <c r="E16" s="234"/>
      <c r="F16" s="236"/>
      <c r="G16" s="236"/>
      <c r="H16" s="236"/>
      <c r="I16" s="42"/>
    </row>
    <row r="17" spans="1:9">
      <c r="A17" s="241"/>
      <c r="B17" s="183"/>
      <c r="C17" s="234"/>
      <c r="D17" s="234"/>
      <c r="E17" s="234"/>
      <c r="F17" s="236"/>
      <c r="G17" s="236"/>
      <c r="H17" s="236"/>
      <c r="I17" s="42"/>
    </row>
    <row r="18" spans="1:9">
      <c r="A18" s="241" t="s">
        <v>286</v>
      </c>
      <c r="B18" s="183"/>
      <c r="C18" s="234"/>
      <c r="D18" s="234"/>
      <c r="E18" s="234"/>
      <c r="F18" s="236"/>
      <c r="G18" s="236"/>
      <c r="H18" s="236"/>
      <c r="I18" s="42"/>
    </row>
    <row r="19" spans="1:9">
      <c r="A19" s="241"/>
      <c r="B19" s="183"/>
      <c r="C19" s="234"/>
      <c r="D19" s="234"/>
      <c r="E19" s="234"/>
      <c r="F19" s="236"/>
      <c r="G19" s="236"/>
      <c r="H19" s="236"/>
      <c r="I19" s="42"/>
    </row>
    <row r="20" spans="1:9">
      <c r="A20" s="241"/>
      <c r="B20" s="183"/>
      <c r="C20" s="234"/>
      <c r="D20" s="234"/>
      <c r="E20" s="234"/>
      <c r="F20" s="236"/>
      <c r="G20" s="236"/>
      <c r="H20" s="236"/>
      <c r="I20" s="42"/>
    </row>
    <row r="21" spans="1:9">
      <c r="A21" s="117" t="s">
        <v>287</v>
      </c>
      <c r="B21" s="117"/>
      <c r="C21" s="234"/>
      <c r="D21" s="234"/>
      <c r="E21" s="234"/>
      <c r="F21" s="236"/>
      <c r="G21" s="236"/>
      <c r="H21" s="236"/>
      <c r="I21" s="42"/>
    </row>
    <row r="22" spans="1:9">
      <c r="A22" s="236"/>
      <c r="B22" s="183"/>
      <c r="C22" s="234"/>
      <c r="D22" s="234"/>
      <c r="E22" s="234"/>
      <c r="F22" s="236"/>
      <c r="G22" s="236"/>
      <c r="H22" s="236"/>
      <c r="I22" s="42"/>
    </row>
    <row r="23" spans="1:9">
      <c r="A23" s="236"/>
      <c r="B23" s="183"/>
      <c r="C23" s="234"/>
      <c r="D23" s="234"/>
      <c r="E23" s="234"/>
      <c r="F23" s="236"/>
      <c r="G23" s="236"/>
      <c r="H23" s="236"/>
      <c r="I23" s="42"/>
    </row>
    <row r="24" spans="1:9">
      <c r="A24" s="117" t="s">
        <v>288</v>
      </c>
      <c r="B24" s="117"/>
      <c r="C24" s="234"/>
      <c r="D24" s="234"/>
      <c r="E24" s="234"/>
      <c r="F24" s="236"/>
      <c r="G24" s="236"/>
      <c r="H24" s="236"/>
      <c r="I24" s="42"/>
    </row>
    <row r="25" spans="1:9">
      <c r="A25" s="236"/>
      <c r="B25" s="183"/>
      <c r="C25" s="234"/>
      <c r="D25" s="234"/>
      <c r="E25" s="234"/>
      <c r="F25" s="236"/>
      <c r="G25" s="236"/>
      <c r="H25" s="236"/>
      <c r="I25" s="42"/>
    </row>
    <row r="26" spans="1:9">
      <c r="A26" s="236"/>
      <c r="B26" s="183"/>
      <c r="C26" s="234"/>
      <c r="D26" s="234"/>
      <c r="E26" s="234"/>
      <c r="F26" s="236"/>
      <c r="G26" s="236"/>
      <c r="H26" s="236"/>
      <c r="I26" s="42"/>
    </row>
    <row r="27" spans="1:9">
      <c r="A27" s="117" t="s">
        <v>289</v>
      </c>
      <c r="B27" s="117"/>
      <c r="C27" s="234"/>
      <c r="D27" s="234"/>
      <c r="E27" s="234"/>
      <c r="F27" s="236"/>
      <c r="G27" s="236"/>
      <c r="H27" s="236"/>
      <c r="I27" s="42"/>
    </row>
    <row r="28" spans="1:9">
      <c r="A28" s="236"/>
      <c r="B28" s="183"/>
      <c r="C28" s="234"/>
      <c r="D28" s="234"/>
      <c r="E28" s="234"/>
      <c r="F28" s="236"/>
      <c r="G28" s="236"/>
      <c r="H28" s="236"/>
      <c r="I28" s="42"/>
    </row>
    <row r="29" spans="1:9">
      <c r="A29" s="236"/>
      <c r="B29" s="183"/>
      <c r="C29" s="234"/>
      <c r="D29" s="234"/>
      <c r="E29" s="234"/>
      <c r="F29" s="236"/>
      <c r="G29" s="236"/>
      <c r="H29" s="236"/>
      <c r="I29" s="42"/>
    </row>
    <row r="30" spans="1:9" s="61" customFormat="1">
      <c r="A30" s="117" t="s">
        <v>290</v>
      </c>
      <c r="B30" s="117"/>
      <c r="C30" s="234"/>
      <c r="D30" s="234"/>
      <c r="E30" s="234"/>
      <c r="F30" s="240"/>
      <c r="G30" s="240"/>
      <c r="H30" s="240"/>
      <c r="I30" s="242"/>
    </row>
    <row r="31" spans="1:9">
      <c r="A31" s="236"/>
      <c r="B31" s="183"/>
      <c r="C31" s="234"/>
      <c r="D31" s="234"/>
      <c r="E31" s="234"/>
      <c r="F31" s="236"/>
      <c r="G31" s="236"/>
      <c r="H31" s="236"/>
      <c r="I31" s="42"/>
    </row>
    <row r="32" spans="1:9">
      <c r="A32" s="236"/>
      <c r="B32" s="183"/>
      <c r="C32" s="234"/>
      <c r="D32" s="234"/>
      <c r="E32" s="234"/>
      <c r="F32" s="236"/>
      <c r="G32" s="236"/>
      <c r="H32" s="236"/>
      <c r="I32" s="42"/>
    </row>
    <row r="33" spans="1:9">
      <c r="A33" s="117" t="s">
        <v>291</v>
      </c>
      <c r="B33" s="117"/>
      <c r="C33" s="234"/>
      <c r="D33" s="234"/>
      <c r="E33" s="234"/>
      <c r="F33" s="236"/>
      <c r="G33" s="236"/>
      <c r="H33" s="236"/>
      <c r="I33" s="42"/>
    </row>
    <row r="34" spans="1:9">
      <c r="A34" s="236"/>
      <c r="B34" s="183"/>
      <c r="C34" s="234"/>
      <c r="D34" s="234"/>
      <c r="E34" s="234"/>
      <c r="F34" s="236"/>
      <c r="G34" s="236"/>
      <c r="H34" s="236"/>
      <c r="I34" s="42"/>
    </row>
    <row r="35" spans="1:9">
      <c r="A35" s="236"/>
      <c r="B35" s="183"/>
      <c r="C35" s="234"/>
      <c r="D35" s="234"/>
      <c r="E35" s="234"/>
      <c r="F35" s="236"/>
      <c r="G35" s="236"/>
      <c r="H35" s="236"/>
      <c r="I35" s="42"/>
    </row>
    <row r="36" spans="1:9">
      <c r="A36" s="619" t="s">
        <v>88</v>
      </c>
      <c r="B36" s="619"/>
      <c r="C36" s="237"/>
      <c r="D36" s="237"/>
      <c r="E36" s="237"/>
      <c r="F36" s="236"/>
      <c r="G36" s="236"/>
      <c r="H36" s="236"/>
      <c r="I36" s="42"/>
    </row>
    <row r="37" spans="1:9">
      <c r="A37" s="238"/>
      <c r="B37" s="238"/>
      <c r="C37" s="239"/>
      <c r="D37" s="239"/>
      <c r="E37" s="239"/>
      <c r="F37" s="239"/>
      <c r="G37" s="239"/>
      <c r="H37" s="235"/>
      <c r="I37" s="235"/>
    </row>
  </sheetData>
  <mergeCells count="1">
    <mergeCell ref="A36:B3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topLeftCell="A7" zoomScaleSheetLayoutView="100" workbookViewId="0">
      <selection activeCell="A15" sqref="A15"/>
    </sheetView>
  </sheetViews>
  <sheetFormatPr defaultRowHeight="12.75"/>
  <cols>
    <col min="1" max="1" width="21.5703125" style="28" customWidth="1"/>
    <col min="2" max="2" width="9.140625" style="28"/>
    <col min="3" max="3" width="5.85546875" style="28" customWidth="1"/>
    <col min="4" max="4" width="8" style="28" customWidth="1"/>
    <col min="5" max="5" width="5.85546875" style="27" customWidth="1"/>
    <col min="6" max="7" width="6.28515625" style="27" customWidth="1"/>
    <col min="8" max="8" width="6" style="27" customWidth="1"/>
    <col min="9" max="9" width="5.85546875" style="27" customWidth="1"/>
    <col min="10" max="10" width="6" style="27" customWidth="1"/>
    <col min="11" max="11" width="6.7109375" style="27" customWidth="1"/>
    <col min="12" max="12" width="6.42578125" style="27" customWidth="1"/>
    <col min="13" max="13" width="5.85546875" style="28" customWidth="1"/>
    <col min="14" max="14" width="6.28515625" style="28" customWidth="1"/>
    <col min="15" max="15" width="6.7109375" style="28" customWidth="1"/>
    <col min="16" max="16" width="5.7109375" style="20" customWidth="1"/>
    <col min="17" max="18" width="6.7109375" style="20" customWidth="1"/>
    <col min="19" max="16384" width="9.140625" style="20"/>
  </cols>
  <sheetData>
    <row r="1" spans="1:23" s="16" customFormat="1" ht="15.75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7"/>
      <c r="O1" s="18"/>
      <c r="P1" s="18"/>
      <c r="Q1" s="18"/>
      <c r="R1" s="43"/>
      <c r="S1" s="18"/>
      <c r="T1" s="43"/>
      <c r="W1" s="19"/>
    </row>
    <row r="2" spans="1:23" s="16" customFormat="1" ht="15.75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7"/>
      <c r="O2" s="18"/>
      <c r="P2" s="18"/>
      <c r="Q2" s="18"/>
      <c r="R2" s="43"/>
      <c r="S2" s="18"/>
      <c r="T2" s="43"/>
      <c r="W2" s="19"/>
    </row>
    <row r="3" spans="1:23" s="16" customFormat="1" ht="15.75">
      <c r="A3" s="219"/>
      <c r="B3" s="220" t="s">
        <v>175</v>
      </c>
      <c r="C3" s="211" t="str">
        <f>Kadar.ode.!C3</f>
        <v>01.01.2019.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7"/>
      <c r="O3" s="18"/>
      <c r="P3" s="18"/>
      <c r="Q3" s="18"/>
      <c r="R3" s="43"/>
      <c r="S3" s="18"/>
      <c r="T3" s="43"/>
      <c r="W3" s="19"/>
    </row>
    <row r="4" spans="1:23" s="16" customFormat="1" ht="15.75">
      <c r="A4" s="219"/>
      <c r="B4" s="220" t="s">
        <v>1827</v>
      </c>
      <c r="C4" s="212" t="s">
        <v>295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8"/>
      <c r="O4" s="18"/>
      <c r="P4" s="18"/>
      <c r="Q4" s="18"/>
      <c r="R4" s="43"/>
      <c r="S4" s="18"/>
      <c r="T4" s="43"/>
      <c r="W4" s="19"/>
    </row>
    <row r="5" spans="1:23" s="16" customFormat="1" ht="10.5" customHeight="1">
      <c r="A5" s="68"/>
      <c r="C5" s="98"/>
      <c r="F5" s="29"/>
      <c r="G5" s="29"/>
      <c r="H5" s="29"/>
      <c r="I5" s="29"/>
      <c r="J5" s="29"/>
      <c r="K5" s="29"/>
      <c r="L5" s="29"/>
      <c r="M5" s="29"/>
      <c r="O5" s="18"/>
      <c r="P5" s="18"/>
      <c r="Q5" s="18"/>
      <c r="R5" s="43"/>
      <c r="S5" s="18"/>
      <c r="T5" s="43"/>
      <c r="W5" s="19"/>
    </row>
    <row r="6" spans="1:23" ht="55.5" customHeight="1">
      <c r="A6" s="547" t="s">
        <v>54</v>
      </c>
      <c r="B6" s="546" t="s">
        <v>181</v>
      </c>
      <c r="C6" s="546" t="s">
        <v>28</v>
      </c>
      <c r="D6" s="546" t="s">
        <v>29</v>
      </c>
      <c r="E6" s="546" t="s">
        <v>183</v>
      </c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 t="s">
        <v>180</v>
      </c>
      <c r="Q6" s="546"/>
      <c r="R6" s="546"/>
    </row>
    <row r="7" spans="1:23" s="48" customFormat="1" ht="88.5" customHeight="1">
      <c r="A7" s="547"/>
      <c r="B7" s="546"/>
      <c r="C7" s="546"/>
      <c r="D7" s="546"/>
      <c r="E7" s="78" t="s">
        <v>140</v>
      </c>
      <c r="F7" s="313" t="s">
        <v>176</v>
      </c>
      <c r="G7" s="313" t="s">
        <v>177</v>
      </c>
      <c r="H7" s="78" t="s">
        <v>191</v>
      </c>
      <c r="I7" s="78" t="s">
        <v>192</v>
      </c>
      <c r="J7" s="78" t="s">
        <v>184</v>
      </c>
      <c r="K7" s="78" t="s">
        <v>185</v>
      </c>
      <c r="L7" s="78" t="s">
        <v>186</v>
      </c>
      <c r="M7" s="78" t="s">
        <v>141</v>
      </c>
      <c r="N7" s="78" t="s">
        <v>187</v>
      </c>
      <c r="O7" s="78" t="s">
        <v>188</v>
      </c>
      <c r="P7" s="78" t="s">
        <v>135</v>
      </c>
      <c r="Q7" s="78" t="s">
        <v>136</v>
      </c>
      <c r="R7" s="78" t="s">
        <v>137</v>
      </c>
    </row>
    <row r="8" spans="1:23" ht="12" customHeight="1">
      <c r="A8" s="82" t="s">
        <v>139</v>
      </c>
      <c r="B8" s="82"/>
      <c r="C8" s="82"/>
      <c r="D8" s="82"/>
      <c r="E8" s="84"/>
      <c r="F8" s="84"/>
      <c r="G8" s="84"/>
      <c r="H8" s="77"/>
      <c r="I8" s="83">
        <f t="shared" ref="I8:I17" si="0">E8-H8</f>
        <v>0</v>
      </c>
      <c r="J8" s="84"/>
      <c r="K8" s="77"/>
      <c r="L8" s="83">
        <f t="shared" ref="L8:L17" si="1">J8-K8</f>
        <v>0</v>
      </c>
      <c r="M8" s="70"/>
      <c r="N8" s="77"/>
      <c r="O8" s="83">
        <f t="shared" ref="O8:O17" si="2">M8-N8</f>
        <v>0</v>
      </c>
      <c r="P8" s="85"/>
      <c r="Q8" s="85"/>
      <c r="R8" s="85"/>
    </row>
    <row r="9" spans="1:23" ht="12" customHeight="1">
      <c r="A9" s="82"/>
      <c r="B9" s="82"/>
      <c r="C9" s="82"/>
      <c r="D9" s="82"/>
      <c r="E9" s="70"/>
      <c r="F9" s="84"/>
      <c r="G9" s="84"/>
      <c r="H9" s="77"/>
      <c r="I9" s="83">
        <f t="shared" si="0"/>
        <v>0</v>
      </c>
      <c r="J9" s="84"/>
      <c r="K9" s="77"/>
      <c r="L9" s="83">
        <f t="shared" si="1"/>
        <v>0</v>
      </c>
      <c r="M9" s="70"/>
      <c r="N9" s="77"/>
      <c r="O9" s="83">
        <f t="shared" si="2"/>
        <v>0</v>
      </c>
      <c r="P9" s="85"/>
      <c r="Q9" s="85"/>
      <c r="R9" s="85"/>
    </row>
    <row r="10" spans="1:23" ht="12" customHeight="1">
      <c r="A10" s="221"/>
      <c r="B10" s="82"/>
      <c r="C10" s="82"/>
      <c r="D10" s="82"/>
      <c r="E10" s="70"/>
      <c r="F10" s="84"/>
      <c r="G10" s="84"/>
      <c r="H10" s="77"/>
      <c r="I10" s="83">
        <f t="shared" si="0"/>
        <v>0</v>
      </c>
      <c r="J10" s="84"/>
      <c r="K10" s="77"/>
      <c r="L10" s="83">
        <f t="shared" si="1"/>
        <v>0</v>
      </c>
      <c r="M10" s="70"/>
      <c r="N10" s="77"/>
      <c r="O10" s="83">
        <f t="shared" si="2"/>
        <v>0</v>
      </c>
      <c r="P10" s="85"/>
      <c r="Q10" s="85"/>
      <c r="R10" s="85"/>
    </row>
    <row r="11" spans="1:23" ht="12" customHeight="1">
      <c r="A11" s="82"/>
      <c r="B11" s="82"/>
      <c r="C11" s="82"/>
      <c r="D11" s="82"/>
      <c r="E11" s="82"/>
      <c r="F11" s="314"/>
      <c r="G11" s="314"/>
      <c r="H11" s="77"/>
      <c r="I11" s="83">
        <f t="shared" si="0"/>
        <v>0</v>
      </c>
      <c r="J11" s="82"/>
      <c r="K11" s="77"/>
      <c r="L11" s="83">
        <f t="shared" si="1"/>
        <v>0</v>
      </c>
      <c r="M11" s="82"/>
      <c r="N11" s="77"/>
      <c r="O11" s="83">
        <f t="shared" si="2"/>
        <v>0</v>
      </c>
      <c r="P11" s="85"/>
      <c r="Q11" s="85"/>
      <c r="R11" s="85"/>
    </row>
    <row r="12" spans="1:23" ht="12" customHeight="1">
      <c r="A12" s="82"/>
      <c r="B12" s="82"/>
      <c r="C12" s="82"/>
      <c r="D12" s="82"/>
      <c r="E12" s="82"/>
      <c r="F12" s="314"/>
      <c r="G12" s="314"/>
      <c r="H12" s="77"/>
      <c r="I12" s="83">
        <f t="shared" si="0"/>
        <v>0</v>
      </c>
      <c r="J12" s="82"/>
      <c r="K12" s="77"/>
      <c r="L12" s="83">
        <f t="shared" si="1"/>
        <v>0</v>
      </c>
      <c r="M12" s="82"/>
      <c r="N12" s="77"/>
      <c r="O12" s="83">
        <f t="shared" si="2"/>
        <v>0</v>
      </c>
      <c r="P12" s="85"/>
      <c r="Q12" s="85"/>
      <c r="R12" s="85"/>
    </row>
    <row r="13" spans="1:23" ht="12" customHeight="1">
      <c r="A13" s="82"/>
      <c r="B13" s="82"/>
      <c r="C13" s="82"/>
      <c r="D13" s="82"/>
      <c r="E13" s="82"/>
      <c r="F13" s="314"/>
      <c r="G13" s="314"/>
      <c r="H13" s="77"/>
      <c r="I13" s="83">
        <f t="shared" si="0"/>
        <v>0</v>
      </c>
      <c r="J13" s="82"/>
      <c r="K13" s="77"/>
      <c r="L13" s="83">
        <f t="shared" si="1"/>
        <v>0</v>
      </c>
      <c r="M13" s="82"/>
      <c r="N13" s="77"/>
      <c r="O13" s="83">
        <f t="shared" si="2"/>
        <v>0</v>
      </c>
      <c r="P13" s="85"/>
      <c r="Q13" s="85"/>
      <c r="R13" s="85"/>
    </row>
    <row r="14" spans="1:23" ht="12" customHeight="1">
      <c r="A14" s="82"/>
      <c r="B14" s="82"/>
      <c r="C14" s="82"/>
      <c r="D14" s="82"/>
      <c r="E14" s="82"/>
      <c r="F14" s="314"/>
      <c r="G14" s="314"/>
      <c r="H14" s="77"/>
      <c r="I14" s="83">
        <f t="shared" si="0"/>
        <v>0</v>
      </c>
      <c r="J14" s="82"/>
      <c r="K14" s="77"/>
      <c r="L14" s="83">
        <f t="shared" si="1"/>
        <v>0</v>
      </c>
      <c r="M14" s="82"/>
      <c r="N14" s="77"/>
      <c r="O14" s="83">
        <f t="shared" si="2"/>
        <v>0</v>
      </c>
      <c r="P14" s="85"/>
      <c r="Q14" s="85"/>
      <c r="R14" s="85"/>
    </row>
    <row r="15" spans="1:23" ht="12" customHeight="1">
      <c r="A15" s="82"/>
      <c r="B15" s="82"/>
      <c r="C15" s="82"/>
      <c r="D15" s="82"/>
      <c r="E15" s="82"/>
      <c r="F15" s="314"/>
      <c r="G15" s="314"/>
      <c r="H15" s="77"/>
      <c r="I15" s="83">
        <f t="shared" si="0"/>
        <v>0</v>
      </c>
      <c r="J15" s="82"/>
      <c r="K15" s="77"/>
      <c r="L15" s="83">
        <f t="shared" si="1"/>
        <v>0</v>
      </c>
      <c r="M15" s="82"/>
      <c r="N15" s="77"/>
      <c r="O15" s="83">
        <f t="shared" si="2"/>
        <v>0</v>
      </c>
      <c r="P15" s="85"/>
      <c r="Q15" s="85"/>
      <c r="R15" s="85"/>
    </row>
    <row r="16" spans="1:23" ht="12" customHeight="1">
      <c r="A16" s="82"/>
      <c r="B16" s="82"/>
      <c r="C16" s="82"/>
      <c r="D16" s="82"/>
      <c r="E16" s="82"/>
      <c r="F16" s="314"/>
      <c r="G16" s="314"/>
      <c r="H16" s="77"/>
      <c r="I16" s="83">
        <f t="shared" si="0"/>
        <v>0</v>
      </c>
      <c r="J16" s="82"/>
      <c r="K16" s="77"/>
      <c r="L16" s="83">
        <f t="shared" si="1"/>
        <v>0</v>
      </c>
      <c r="M16" s="82"/>
      <c r="N16" s="77"/>
      <c r="O16" s="83">
        <f t="shared" si="2"/>
        <v>0</v>
      </c>
      <c r="P16" s="85"/>
      <c r="Q16" s="85"/>
      <c r="R16" s="85"/>
    </row>
    <row r="17" spans="1:18" ht="12" customHeight="1">
      <c r="A17" s="82"/>
      <c r="B17" s="82"/>
      <c r="C17" s="82"/>
      <c r="D17" s="82"/>
      <c r="E17" s="82"/>
      <c r="F17" s="314"/>
      <c r="G17" s="314"/>
      <c r="H17" s="77"/>
      <c r="I17" s="83">
        <f t="shared" si="0"/>
        <v>0</v>
      </c>
      <c r="J17" s="82"/>
      <c r="K17" s="77"/>
      <c r="L17" s="83">
        <f t="shared" si="1"/>
        <v>0</v>
      </c>
      <c r="M17" s="82"/>
      <c r="N17" s="77"/>
      <c r="O17" s="83">
        <f t="shared" si="2"/>
        <v>0</v>
      </c>
      <c r="P17" s="85"/>
      <c r="Q17" s="85"/>
      <c r="R17" s="85"/>
    </row>
    <row r="18" spans="1:18" s="49" customFormat="1" ht="12" customHeight="1">
      <c r="A18" s="253" t="s">
        <v>2</v>
      </c>
      <c r="B18" s="253"/>
      <c r="C18" s="253"/>
      <c r="D18" s="253"/>
      <c r="E18" s="253">
        <f t="shared" ref="E18:R18" si="3">SUM(E8:E17)</f>
        <v>0</v>
      </c>
      <c r="F18" s="253">
        <f t="shared" si="3"/>
        <v>0</v>
      </c>
      <c r="G18" s="253">
        <f t="shared" si="3"/>
        <v>0</v>
      </c>
      <c r="H18" s="253">
        <f t="shared" si="3"/>
        <v>0</v>
      </c>
      <c r="I18" s="253">
        <f t="shared" si="3"/>
        <v>0</v>
      </c>
      <c r="J18" s="253">
        <f t="shared" si="3"/>
        <v>0</v>
      </c>
      <c r="K18" s="253">
        <f t="shared" si="3"/>
        <v>0</v>
      </c>
      <c r="L18" s="253">
        <f t="shared" si="3"/>
        <v>0</v>
      </c>
      <c r="M18" s="253">
        <f t="shared" si="3"/>
        <v>0</v>
      </c>
      <c r="N18" s="253">
        <f t="shared" si="3"/>
        <v>0</v>
      </c>
      <c r="O18" s="253">
        <f t="shared" si="3"/>
        <v>0</v>
      </c>
      <c r="P18" s="253">
        <f t="shared" si="3"/>
        <v>0</v>
      </c>
      <c r="Q18" s="253">
        <f t="shared" si="3"/>
        <v>0</v>
      </c>
      <c r="R18" s="253">
        <f t="shared" si="3"/>
        <v>0</v>
      </c>
    </row>
    <row r="19" spans="1:18">
      <c r="A19" s="81" t="s">
        <v>182</v>
      </c>
    </row>
    <row r="20" spans="1:18" s="34" customFormat="1" ht="27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8" s="34" customFormat="1" ht="17.25" customHeight="1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spans="1:18">
      <c r="A22" s="75"/>
      <c r="B22" s="75"/>
      <c r="C22" s="75"/>
      <c r="D22" s="75"/>
      <c r="E22" s="76"/>
      <c r="F22" s="76"/>
      <c r="G22" s="76"/>
      <c r="H22" s="76"/>
      <c r="I22" s="76"/>
      <c r="J22" s="76"/>
      <c r="K22" s="76"/>
      <c r="L22" s="76"/>
      <c r="M22" s="75"/>
      <c r="N22" s="75"/>
      <c r="O22" s="75"/>
      <c r="R22" s="65"/>
    </row>
    <row r="23" spans="1:18">
      <c r="A23" s="75"/>
      <c r="B23" s="75"/>
      <c r="C23" s="75"/>
      <c r="D23" s="75"/>
      <c r="E23" s="76"/>
      <c r="F23" s="76"/>
      <c r="G23" s="76"/>
      <c r="H23" s="76"/>
      <c r="I23" s="76"/>
      <c r="J23" s="76"/>
      <c r="K23" s="76"/>
      <c r="L23" s="76"/>
      <c r="M23" s="75"/>
      <c r="N23" s="75"/>
      <c r="O23" s="75"/>
    </row>
    <row r="24" spans="1:18">
      <c r="A24" s="75"/>
      <c r="B24" s="75"/>
      <c r="C24" s="75"/>
      <c r="D24" s="75"/>
      <c r="E24" s="76"/>
      <c r="F24" s="76"/>
      <c r="G24" s="76"/>
      <c r="H24" s="76"/>
      <c r="I24" s="76"/>
      <c r="J24" s="76"/>
      <c r="K24" s="76"/>
      <c r="L24" s="76"/>
      <c r="M24" s="75"/>
      <c r="N24" s="75"/>
      <c r="O24" s="75"/>
    </row>
  </sheetData>
  <mergeCells count="6">
    <mergeCell ref="P6:R6"/>
    <mergeCell ref="C6:C7"/>
    <mergeCell ref="D6:D7"/>
    <mergeCell ref="A6:A7"/>
    <mergeCell ref="B6:B7"/>
    <mergeCell ref="E6:O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zoomScaleSheetLayoutView="100" workbookViewId="0">
      <selection activeCell="A32" sqref="A32:XFD32"/>
    </sheetView>
  </sheetViews>
  <sheetFormatPr defaultRowHeight="15.75"/>
  <cols>
    <col min="1" max="1" width="30.42578125" style="16" customWidth="1"/>
    <col min="2" max="2" width="6.7109375" style="19" customWidth="1"/>
    <col min="3" max="3" width="5" style="19" customWidth="1"/>
    <col min="4" max="8" width="5.28515625" style="19" customWidth="1"/>
    <col min="9" max="9" width="5.28515625" style="21" customWidth="1"/>
    <col min="10" max="10" width="4.5703125" style="21" customWidth="1"/>
    <col min="11" max="11" width="4.85546875" style="16" customWidth="1"/>
    <col min="12" max="12" width="5.28515625" style="19" customWidth="1"/>
    <col min="13" max="14" width="5.28515625" style="16" customWidth="1"/>
    <col min="15" max="15" width="4.7109375" style="16" customWidth="1"/>
    <col min="16" max="16" width="4.85546875" style="16" customWidth="1"/>
    <col min="17" max="23" width="5.28515625" style="16" customWidth="1"/>
    <col min="24" max="16384" width="9.140625" style="16"/>
  </cols>
  <sheetData>
    <row r="1" spans="1:23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7"/>
    </row>
    <row r="2" spans="1:23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7"/>
    </row>
    <row r="3" spans="1:23">
      <c r="A3" s="219"/>
      <c r="B3" s="220" t="s">
        <v>175</v>
      </c>
      <c r="C3" s="211" t="str">
        <f>Kadar.ode.!C3</f>
        <v>01.01.2019.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7"/>
    </row>
    <row r="4" spans="1:23">
      <c r="A4" s="219"/>
      <c r="B4" s="220" t="s">
        <v>1828</v>
      </c>
      <c r="C4" s="212" t="s">
        <v>296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8"/>
    </row>
    <row r="5" spans="1:23" ht="9" customHeight="1">
      <c r="A5" s="68"/>
      <c r="B5" s="16"/>
      <c r="C5" s="6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3" ht="45.75" customHeight="1">
      <c r="A6" s="549" t="s">
        <v>293</v>
      </c>
      <c r="B6" s="550" t="s">
        <v>30</v>
      </c>
      <c r="C6" s="536" t="s">
        <v>170</v>
      </c>
      <c r="D6" s="548" t="s">
        <v>183</v>
      </c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 t="s">
        <v>180</v>
      </c>
      <c r="U6" s="548"/>
      <c r="V6" s="548"/>
      <c r="W6" s="548"/>
    </row>
    <row r="7" spans="1:23" s="50" customFormat="1" ht="66" customHeight="1">
      <c r="A7" s="549"/>
      <c r="B7" s="550"/>
      <c r="C7" s="536"/>
      <c r="D7" s="243" t="s">
        <v>140</v>
      </c>
      <c r="E7" s="243" t="s">
        <v>193</v>
      </c>
      <c r="F7" s="263" t="s">
        <v>176</v>
      </c>
      <c r="G7" s="263" t="s">
        <v>177</v>
      </c>
      <c r="H7" s="243" t="s">
        <v>311</v>
      </c>
      <c r="I7" s="244" t="s">
        <v>57</v>
      </c>
      <c r="J7" s="263" t="s">
        <v>312</v>
      </c>
      <c r="K7" s="245" t="s">
        <v>64</v>
      </c>
      <c r="L7" s="245" t="s">
        <v>194</v>
      </c>
      <c r="M7" s="245" t="s">
        <v>311</v>
      </c>
      <c r="N7" s="244" t="s">
        <v>57</v>
      </c>
      <c r="O7" s="263" t="s">
        <v>312</v>
      </c>
      <c r="P7" s="243" t="s">
        <v>64</v>
      </c>
      <c r="Q7" s="246" t="s">
        <v>195</v>
      </c>
      <c r="R7" s="246" t="s">
        <v>138</v>
      </c>
      <c r="S7" s="246" t="s">
        <v>27</v>
      </c>
      <c r="T7" s="243" t="s">
        <v>135</v>
      </c>
      <c r="U7" s="243" t="s">
        <v>292</v>
      </c>
      <c r="V7" s="243" t="s">
        <v>142</v>
      </c>
      <c r="W7" s="243" t="s">
        <v>137</v>
      </c>
    </row>
    <row r="8" spans="1:23">
      <c r="A8" s="222" t="s">
        <v>31</v>
      </c>
      <c r="B8" s="79"/>
      <c r="C8" s="513"/>
      <c r="D8" s="79"/>
      <c r="E8" s="79"/>
      <c r="F8" s="513"/>
      <c r="G8" s="513"/>
      <c r="H8" s="79"/>
      <c r="I8" s="79"/>
      <c r="J8" s="515">
        <f>SUM(H8:I8)</f>
        <v>0</v>
      </c>
      <c r="K8" s="520">
        <f t="shared" ref="K8:K21" si="0">D8-(H8+I8)</f>
        <v>0</v>
      </c>
      <c r="L8" s="79"/>
      <c r="M8" s="79"/>
      <c r="N8" s="79"/>
      <c r="O8" s="515">
        <f>SUM(M8:N8)</f>
        <v>0</v>
      </c>
      <c r="P8" s="521">
        <f t="shared" ref="P8:P21" si="1">L8-(M8+N8)</f>
        <v>0</v>
      </c>
      <c r="Q8" s="522"/>
      <c r="R8" s="522"/>
      <c r="S8" s="521">
        <f>Q8-R8</f>
        <v>0</v>
      </c>
      <c r="T8" s="89"/>
      <c r="U8" s="89"/>
      <c r="V8" s="89"/>
      <c r="W8" s="89"/>
    </row>
    <row r="9" spans="1:23">
      <c r="A9" s="222" t="s">
        <v>32</v>
      </c>
      <c r="B9" s="79"/>
      <c r="C9" s="513"/>
      <c r="D9" s="79"/>
      <c r="E9" s="79"/>
      <c r="F9" s="513"/>
      <c r="G9" s="513"/>
      <c r="H9" s="79"/>
      <c r="I9" s="79"/>
      <c r="J9" s="515">
        <f t="shared" ref="J9:J21" si="2">SUM(H9:I9)</f>
        <v>0</v>
      </c>
      <c r="K9" s="520">
        <f t="shared" si="0"/>
        <v>0</v>
      </c>
      <c r="L9" s="79"/>
      <c r="M9" s="79"/>
      <c r="N9" s="79"/>
      <c r="O9" s="515">
        <f t="shared" ref="O9:O21" si="3">SUM(M9:N9)</f>
        <v>0</v>
      </c>
      <c r="P9" s="521">
        <f t="shared" si="1"/>
        <v>0</v>
      </c>
      <c r="Q9" s="522"/>
      <c r="R9" s="522"/>
      <c r="S9" s="521">
        <f t="shared" ref="S9:S21" si="4">Q9-R9</f>
        <v>0</v>
      </c>
      <c r="T9" s="89"/>
      <c r="U9" s="89"/>
      <c r="V9" s="89"/>
      <c r="W9" s="89"/>
    </row>
    <row r="10" spans="1:23">
      <c r="A10" s="222" t="s">
        <v>33</v>
      </c>
      <c r="B10" s="79"/>
      <c r="C10" s="513"/>
      <c r="D10" s="79"/>
      <c r="E10" s="79"/>
      <c r="F10" s="513"/>
      <c r="G10" s="513"/>
      <c r="H10" s="79"/>
      <c r="I10" s="79"/>
      <c r="J10" s="515">
        <f t="shared" si="2"/>
        <v>0</v>
      </c>
      <c r="K10" s="520">
        <f t="shared" si="0"/>
        <v>0</v>
      </c>
      <c r="L10" s="79"/>
      <c r="M10" s="79"/>
      <c r="N10" s="79"/>
      <c r="O10" s="515">
        <f t="shared" si="3"/>
        <v>0</v>
      </c>
      <c r="P10" s="521">
        <f t="shared" si="1"/>
        <v>0</v>
      </c>
      <c r="Q10" s="522"/>
      <c r="R10" s="522"/>
      <c r="S10" s="521">
        <f t="shared" si="4"/>
        <v>0</v>
      </c>
      <c r="T10" s="89"/>
      <c r="U10" s="89"/>
      <c r="V10" s="89"/>
      <c r="W10" s="89"/>
    </row>
    <row r="11" spans="1:23" ht="24">
      <c r="A11" s="222" t="s">
        <v>34</v>
      </c>
      <c r="B11" s="79">
        <v>72</v>
      </c>
      <c r="C11" s="513"/>
      <c r="D11" s="79"/>
      <c r="E11" s="79"/>
      <c r="F11" s="513"/>
      <c r="G11" s="513"/>
      <c r="H11" s="79"/>
      <c r="I11" s="79"/>
      <c r="J11" s="515">
        <f t="shared" si="2"/>
        <v>0</v>
      </c>
      <c r="K11" s="520">
        <f>(D11+E11)-(H11+I11)</f>
        <v>0</v>
      </c>
      <c r="L11" s="79">
        <v>5</v>
      </c>
      <c r="M11" s="79">
        <v>5</v>
      </c>
      <c r="N11" s="79"/>
      <c r="O11" s="515">
        <f t="shared" si="3"/>
        <v>5</v>
      </c>
      <c r="P11" s="521">
        <f t="shared" si="1"/>
        <v>0</v>
      </c>
      <c r="Q11" s="522"/>
      <c r="R11" s="522"/>
      <c r="S11" s="521">
        <f t="shared" si="4"/>
        <v>0</v>
      </c>
      <c r="T11" s="89"/>
      <c r="U11" s="89"/>
      <c r="V11" s="89">
        <v>1</v>
      </c>
      <c r="W11" s="89"/>
    </row>
    <row r="12" spans="1:23">
      <c r="A12" s="222" t="s">
        <v>35</v>
      </c>
      <c r="B12" s="79"/>
      <c r="C12" s="513"/>
      <c r="D12" s="79"/>
      <c r="E12" s="79"/>
      <c r="F12" s="513"/>
      <c r="G12" s="513"/>
      <c r="H12" s="79"/>
      <c r="I12" s="79"/>
      <c r="J12" s="515">
        <f t="shared" si="2"/>
        <v>0</v>
      </c>
      <c r="K12" s="520">
        <f t="shared" si="0"/>
        <v>0</v>
      </c>
      <c r="L12" s="79"/>
      <c r="M12" s="79"/>
      <c r="N12" s="79"/>
      <c r="O12" s="515">
        <f t="shared" si="3"/>
        <v>0</v>
      </c>
      <c r="P12" s="521">
        <f t="shared" si="1"/>
        <v>0</v>
      </c>
      <c r="Q12" s="522"/>
      <c r="R12" s="522"/>
      <c r="S12" s="521">
        <f t="shared" si="4"/>
        <v>0</v>
      </c>
      <c r="T12" s="89"/>
      <c r="U12" s="89"/>
      <c r="V12" s="89"/>
      <c r="W12" s="89"/>
    </row>
    <row r="13" spans="1:23" ht="24">
      <c r="A13" s="222" t="s">
        <v>36</v>
      </c>
      <c r="B13" s="79"/>
      <c r="C13" s="513"/>
      <c r="D13" s="79"/>
      <c r="E13" s="79"/>
      <c r="F13" s="513"/>
      <c r="G13" s="513"/>
      <c r="H13" s="79"/>
      <c r="I13" s="79"/>
      <c r="J13" s="515">
        <f t="shared" si="2"/>
        <v>0</v>
      </c>
      <c r="K13" s="520">
        <f t="shared" si="0"/>
        <v>0</v>
      </c>
      <c r="L13" s="79"/>
      <c r="M13" s="79"/>
      <c r="N13" s="79"/>
      <c r="O13" s="515">
        <f t="shared" si="3"/>
        <v>0</v>
      </c>
      <c r="P13" s="521">
        <f t="shared" si="1"/>
        <v>0</v>
      </c>
      <c r="Q13" s="522"/>
      <c r="R13" s="522"/>
      <c r="S13" s="521">
        <f t="shared" si="4"/>
        <v>0</v>
      </c>
      <c r="T13" s="89"/>
      <c r="U13" s="89"/>
      <c r="V13" s="89"/>
      <c r="W13" s="89"/>
    </row>
    <row r="14" spans="1:23">
      <c r="A14" s="222" t="s">
        <v>37</v>
      </c>
      <c r="B14" s="79"/>
      <c r="C14" s="513"/>
      <c r="D14" s="79"/>
      <c r="E14" s="79"/>
      <c r="F14" s="513"/>
      <c r="G14" s="513"/>
      <c r="H14" s="79"/>
      <c r="I14" s="79"/>
      <c r="J14" s="515">
        <f t="shared" si="2"/>
        <v>0</v>
      </c>
      <c r="K14" s="520">
        <f t="shared" si="0"/>
        <v>0</v>
      </c>
      <c r="L14" s="79"/>
      <c r="M14" s="79"/>
      <c r="N14" s="79"/>
      <c r="O14" s="515">
        <f t="shared" si="3"/>
        <v>0</v>
      </c>
      <c r="P14" s="521">
        <f t="shared" si="1"/>
        <v>0</v>
      </c>
      <c r="Q14" s="522"/>
      <c r="R14" s="522"/>
      <c r="S14" s="521">
        <f t="shared" si="4"/>
        <v>0</v>
      </c>
      <c r="T14" s="89"/>
      <c r="U14" s="89"/>
      <c r="V14" s="89"/>
      <c r="W14" s="89"/>
    </row>
    <row r="15" spans="1:23">
      <c r="A15" s="222" t="s">
        <v>38</v>
      </c>
      <c r="B15" s="79"/>
      <c r="C15" s="513"/>
      <c r="D15" s="79"/>
      <c r="E15" s="79"/>
      <c r="F15" s="513"/>
      <c r="G15" s="513"/>
      <c r="H15" s="79"/>
      <c r="I15" s="79"/>
      <c r="J15" s="515">
        <f t="shared" si="2"/>
        <v>0</v>
      </c>
      <c r="K15" s="520">
        <f t="shared" si="0"/>
        <v>0</v>
      </c>
      <c r="L15" s="79"/>
      <c r="M15" s="79"/>
      <c r="N15" s="79"/>
      <c r="O15" s="515">
        <f t="shared" si="3"/>
        <v>0</v>
      </c>
      <c r="P15" s="521">
        <f t="shared" si="1"/>
        <v>0</v>
      </c>
      <c r="Q15" s="522"/>
      <c r="R15" s="522"/>
      <c r="S15" s="521">
        <f t="shared" si="4"/>
        <v>0</v>
      </c>
      <c r="T15" s="89"/>
      <c r="U15" s="89"/>
      <c r="V15" s="89"/>
      <c r="W15" s="89"/>
    </row>
    <row r="16" spans="1:23">
      <c r="A16" s="222" t="s">
        <v>39</v>
      </c>
      <c r="B16" s="79"/>
      <c r="C16" s="513"/>
      <c r="D16" s="79"/>
      <c r="E16" s="79"/>
      <c r="F16" s="513"/>
      <c r="G16" s="513"/>
      <c r="H16" s="79"/>
      <c r="I16" s="79"/>
      <c r="J16" s="515">
        <f t="shared" si="2"/>
        <v>0</v>
      </c>
      <c r="K16" s="520">
        <f t="shared" si="0"/>
        <v>0</v>
      </c>
      <c r="L16" s="79"/>
      <c r="M16" s="79"/>
      <c r="N16" s="79"/>
      <c r="O16" s="515">
        <f t="shared" si="3"/>
        <v>0</v>
      </c>
      <c r="P16" s="521">
        <f t="shared" si="1"/>
        <v>0</v>
      </c>
      <c r="Q16" s="522"/>
      <c r="R16" s="522"/>
      <c r="S16" s="521">
        <f t="shared" si="4"/>
        <v>0</v>
      </c>
      <c r="T16" s="89"/>
      <c r="U16" s="89"/>
      <c r="V16" s="89"/>
      <c r="W16" s="89"/>
    </row>
    <row r="17" spans="1:23" ht="24">
      <c r="A17" s="222" t="s">
        <v>40</v>
      </c>
      <c r="B17" s="79"/>
      <c r="C17" s="513"/>
      <c r="D17" s="79"/>
      <c r="E17" s="79"/>
      <c r="F17" s="513"/>
      <c r="G17" s="513"/>
      <c r="H17" s="79"/>
      <c r="I17" s="79"/>
      <c r="J17" s="515">
        <f t="shared" si="2"/>
        <v>0</v>
      </c>
      <c r="K17" s="520">
        <f t="shared" si="0"/>
        <v>0</v>
      </c>
      <c r="L17" s="79">
        <v>16</v>
      </c>
      <c r="M17" s="79">
        <v>17</v>
      </c>
      <c r="N17" s="79"/>
      <c r="O17" s="515">
        <f t="shared" si="3"/>
        <v>17</v>
      </c>
      <c r="P17" s="521">
        <f t="shared" si="1"/>
        <v>-1</v>
      </c>
      <c r="Q17" s="522"/>
      <c r="R17" s="522"/>
      <c r="S17" s="521">
        <f t="shared" si="4"/>
        <v>0</v>
      </c>
      <c r="T17" s="89"/>
      <c r="U17" s="89"/>
      <c r="V17" s="89">
        <v>1</v>
      </c>
      <c r="W17" s="89"/>
    </row>
    <row r="18" spans="1:23" ht="24">
      <c r="A18" s="222" t="s">
        <v>41</v>
      </c>
      <c r="B18" s="79"/>
      <c r="C18" s="513"/>
      <c r="D18" s="79"/>
      <c r="E18" s="79"/>
      <c r="F18" s="513"/>
      <c r="G18" s="513"/>
      <c r="H18" s="79"/>
      <c r="I18" s="79"/>
      <c r="J18" s="515">
        <f t="shared" si="2"/>
        <v>0</v>
      </c>
      <c r="K18" s="520">
        <f>E18-(H18+I18)</f>
        <v>0</v>
      </c>
      <c r="L18" s="79"/>
      <c r="M18" s="79"/>
      <c r="N18" s="79"/>
      <c r="O18" s="515">
        <f t="shared" si="3"/>
        <v>0</v>
      </c>
      <c r="P18" s="521">
        <f t="shared" si="1"/>
        <v>0</v>
      </c>
      <c r="Q18" s="522"/>
      <c r="R18" s="522"/>
      <c r="S18" s="521">
        <f t="shared" si="4"/>
        <v>0</v>
      </c>
      <c r="T18" s="89"/>
      <c r="U18" s="89"/>
      <c r="V18" s="89"/>
      <c r="W18" s="89"/>
    </row>
    <row r="19" spans="1:23">
      <c r="A19" s="222" t="s">
        <v>143</v>
      </c>
      <c r="B19" s="79"/>
      <c r="C19" s="513"/>
      <c r="D19" s="79"/>
      <c r="E19" s="79"/>
      <c r="F19" s="513"/>
      <c r="G19" s="513"/>
      <c r="H19" s="79"/>
      <c r="I19" s="79"/>
      <c r="J19" s="515">
        <f t="shared" si="2"/>
        <v>0</v>
      </c>
      <c r="K19" s="520">
        <f t="shared" si="0"/>
        <v>0</v>
      </c>
      <c r="L19" s="79"/>
      <c r="M19" s="79"/>
      <c r="N19" s="79"/>
      <c r="O19" s="515">
        <f t="shared" si="3"/>
        <v>0</v>
      </c>
      <c r="P19" s="521">
        <f t="shared" si="1"/>
        <v>0</v>
      </c>
      <c r="Q19" s="522"/>
      <c r="R19" s="522"/>
      <c r="S19" s="521">
        <f t="shared" si="4"/>
        <v>0</v>
      </c>
      <c r="T19" s="89"/>
      <c r="U19" s="89"/>
      <c r="V19" s="89"/>
      <c r="W19" s="89"/>
    </row>
    <row r="20" spans="1:23" ht="24.75">
      <c r="A20" s="223" t="s">
        <v>42</v>
      </c>
      <c r="B20" s="79"/>
      <c r="C20" s="513"/>
      <c r="D20" s="79"/>
      <c r="E20" s="79"/>
      <c r="F20" s="513"/>
      <c r="G20" s="513"/>
      <c r="H20" s="79"/>
      <c r="I20" s="79"/>
      <c r="J20" s="515">
        <f t="shared" si="2"/>
        <v>0</v>
      </c>
      <c r="K20" s="520">
        <f t="shared" si="0"/>
        <v>0</v>
      </c>
      <c r="L20" s="79"/>
      <c r="M20" s="79"/>
      <c r="N20" s="79"/>
      <c r="O20" s="515">
        <f t="shared" si="3"/>
        <v>0</v>
      </c>
      <c r="P20" s="521">
        <f t="shared" si="1"/>
        <v>0</v>
      </c>
      <c r="Q20" s="522"/>
      <c r="R20" s="522"/>
      <c r="S20" s="521">
        <f t="shared" si="4"/>
        <v>0</v>
      </c>
      <c r="T20" s="89"/>
      <c r="U20" s="89"/>
      <c r="V20" s="89"/>
      <c r="W20" s="89"/>
    </row>
    <row r="21" spans="1:23" ht="24.75">
      <c r="A21" s="223" t="s">
        <v>43</v>
      </c>
      <c r="B21" s="79">
        <v>72</v>
      </c>
      <c r="C21" s="513"/>
      <c r="D21" s="79"/>
      <c r="E21" s="79"/>
      <c r="F21" s="513"/>
      <c r="G21" s="513"/>
      <c r="H21" s="79"/>
      <c r="I21" s="79"/>
      <c r="J21" s="515">
        <f t="shared" si="2"/>
        <v>0</v>
      </c>
      <c r="K21" s="520">
        <f t="shared" si="0"/>
        <v>0</v>
      </c>
      <c r="L21" s="79">
        <v>1</v>
      </c>
      <c r="M21" s="79">
        <v>1</v>
      </c>
      <c r="N21" s="79"/>
      <c r="O21" s="515">
        <f t="shared" si="3"/>
        <v>1</v>
      </c>
      <c r="P21" s="521">
        <f t="shared" si="1"/>
        <v>0</v>
      </c>
      <c r="Q21" s="522"/>
      <c r="R21" s="522"/>
      <c r="S21" s="521">
        <f t="shared" si="4"/>
        <v>0</v>
      </c>
      <c r="T21" s="89"/>
      <c r="U21" s="89"/>
      <c r="V21" s="89">
        <v>1</v>
      </c>
      <c r="W21" s="89"/>
    </row>
    <row r="22" spans="1:23" ht="20.25" customHeight="1">
      <c r="A22" s="524" t="s">
        <v>88</v>
      </c>
      <c r="B22" s="515"/>
      <c r="C22" s="515"/>
      <c r="D22" s="515">
        <f>SUM(D8:D21)</f>
        <v>0</v>
      </c>
      <c r="E22" s="515">
        <f t="shared" ref="E22:W22" si="5">SUM(E8:E21)</f>
        <v>0</v>
      </c>
      <c r="F22" s="515">
        <f t="shared" si="5"/>
        <v>0</v>
      </c>
      <c r="G22" s="515">
        <f t="shared" si="5"/>
        <v>0</v>
      </c>
      <c r="H22" s="515">
        <f t="shared" si="5"/>
        <v>0</v>
      </c>
      <c r="I22" s="515">
        <f t="shared" si="5"/>
        <v>0</v>
      </c>
      <c r="J22" s="515">
        <f t="shared" si="5"/>
        <v>0</v>
      </c>
      <c r="K22" s="520">
        <f t="shared" si="5"/>
        <v>0</v>
      </c>
      <c r="L22" s="515">
        <f t="shared" si="5"/>
        <v>22</v>
      </c>
      <c r="M22" s="515">
        <f t="shared" si="5"/>
        <v>23</v>
      </c>
      <c r="N22" s="515">
        <f t="shared" si="5"/>
        <v>0</v>
      </c>
      <c r="O22" s="515">
        <f t="shared" si="5"/>
        <v>23</v>
      </c>
      <c r="P22" s="521">
        <f t="shared" si="5"/>
        <v>-1</v>
      </c>
      <c r="Q22" s="523">
        <f t="shared" si="5"/>
        <v>0</v>
      </c>
      <c r="R22" s="523">
        <f t="shared" si="5"/>
        <v>0</v>
      </c>
      <c r="S22" s="521">
        <f t="shared" si="5"/>
        <v>0</v>
      </c>
      <c r="T22" s="515">
        <f t="shared" si="5"/>
        <v>0</v>
      </c>
      <c r="U22" s="515">
        <f t="shared" si="5"/>
        <v>0</v>
      </c>
      <c r="V22" s="515">
        <f t="shared" si="5"/>
        <v>3</v>
      </c>
      <c r="W22" s="515">
        <f t="shared" si="5"/>
        <v>0</v>
      </c>
    </row>
    <row r="23" spans="1:23" ht="15.75" customHeight="1">
      <c r="A23" s="88" t="s">
        <v>144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6"/>
      <c r="R23" s="86"/>
      <c r="S23" s="86"/>
      <c r="T23" s="86"/>
      <c r="U23" s="86"/>
      <c r="V23" s="86"/>
      <c r="W23" s="86"/>
    </row>
    <row r="24" spans="1:23">
      <c r="A24" s="26"/>
    </row>
  </sheetData>
  <mergeCells count="5">
    <mergeCell ref="T6:W6"/>
    <mergeCell ref="D6:S6"/>
    <mergeCell ref="A6:A7"/>
    <mergeCell ref="B6:B7"/>
    <mergeCell ref="C6:C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view="pageBreakPreview" workbookViewId="0">
      <selection activeCell="A25" sqref="A25"/>
    </sheetView>
  </sheetViews>
  <sheetFormatPr defaultRowHeight="12.75"/>
  <cols>
    <col min="1" max="1" width="28" style="20" customWidth="1"/>
    <col min="2" max="2" width="15" style="20" customWidth="1"/>
    <col min="3" max="3" width="11.7109375" style="20" customWidth="1"/>
    <col min="4" max="4" width="8.140625" style="20" customWidth="1"/>
    <col min="5" max="5" width="13.140625" style="20" customWidth="1"/>
    <col min="6" max="6" width="10" style="20" customWidth="1"/>
    <col min="7" max="7" width="8" style="20" customWidth="1"/>
    <col min="8" max="8" width="14.28515625" style="20" customWidth="1"/>
    <col min="9" max="9" width="11.42578125" style="20" customWidth="1"/>
    <col min="10" max="16384" width="9.140625" style="20"/>
  </cols>
  <sheetData>
    <row r="1" spans="1:9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9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9">
      <c r="A3" s="219"/>
      <c r="B3" s="220" t="s">
        <v>175</v>
      </c>
      <c r="C3" s="211" t="str">
        <f>Kadar.ode.!C3</f>
        <v>01.01.2019.</v>
      </c>
      <c r="D3" s="215"/>
      <c r="E3" s="215"/>
      <c r="F3" s="215"/>
      <c r="G3" s="217"/>
    </row>
    <row r="4" spans="1:9" ht="14.25">
      <c r="A4" s="219"/>
      <c r="B4" s="220" t="s">
        <v>1829</v>
      </c>
      <c r="C4" s="212" t="s">
        <v>297</v>
      </c>
      <c r="D4" s="216"/>
      <c r="E4" s="216"/>
      <c r="F4" s="216"/>
      <c r="G4" s="218"/>
    </row>
    <row r="5" spans="1:9" ht="12" customHeight="1">
      <c r="A5" s="68"/>
      <c r="B5" s="16"/>
      <c r="C5" s="67"/>
      <c r="D5" s="47"/>
    </row>
    <row r="6" spans="1:9" ht="21.75" customHeight="1">
      <c r="A6" s="551" t="s">
        <v>30</v>
      </c>
      <c r="B6" s="551"/>
      <c r="C6" s="90"/>
      <c r="D6" s="90"/>
      <c r="E6" s="90"/>
      <c r="F6" s="90"/>
    </row>
    <row r="7" spans="1:9">
      <c r="A7" s="92" t="s">
        <v>145</v>
      </c>
      <c r="B7" s="96">
        <v>72</v>
      </c>
      <c r="C7" s="90"/>
      <c r="D7" s="90"/>
      <c r="E7" s="90"/>
      <c r="F7" s="90"/>
    </row>
    <row r="8" spans="1:9">
      <c r="A8" s="92" t="s">
        <v>146</v>
      </c>
      <c r="B8" s="96"/>
      <c r="C8" s="90"/>
      <c r="D8" s="90"/>
      <c r="E8" s="90"/>
      <c r="F8" s="90"/>
    </row>
    <row r="9" spans="1:9">
      <c r="A9" s="92" t="s">
        <v>88</v>
      </c>
      <c r="B9" s="96">
        <v>72</v>
      </c>
      <c r="C9" s="90"/>
      <c r="D9" s="90"/>
      <c r="E9" s="90"/>
      <c r="F9" s="90"/>
    </row>
    <row r="10" spans="1:9">
      <c r="A10" s="90"/>
      <c r="B10" s="90"/>
      <c r="C10" s="90"/>
      <c r="D10" s="90"/>
      <c r="E10" s="90"/>
      <c r="F10" s="90"/>
      <c r="G10" s="90"/>
      <c r="H10" s="90"/>
      <c r="I10" s="91"/>
    </row>
    <row r="11" spans="1:9" ht="57.75" customHeight="1">
      <c r="A11" s="546" t="s">
        <v>44</v>
      </c>
      <c r="B11" s="552" t="s">
        <v>183</v>
      </c>
      <c r="C11" s="552"/>
      <c r="D11" s="552"/>
      <c r="E11" s="552"/>
      <c r="F11" s="552"/>
      <c r="G11" s="552"/>
      <c r="H11" s="552" t="s">
        <v>180</v>
      </c>
      <c r="I11" s="552"/>
    </row>
    <row r="12" spans="1:9" ht="54.75" customHeight="1">
      <c r="A12" s="546"/>
      <c r="B12" s="252" t="s">
        <v>196</v>
      </c>
      <c r="C12" s="252" t="s">
        <v>47</v>
      </c>
      <c r="D12" s="252" t="s">
        <v>27</v>
      </c>
      <c r="E12" s="252" t="s">
        <v>197</v>
      </c>
      <c r="F12" s="252" t="s">
        <v>47</v>
      </c>
      <c r="G12" s="252" t="s">
        <v>27</v>
      </c>
      <c r="H12" s="252" t="s">
        <v>45</v>
      </c>
      <c r="I12" s="252" t="s">
        <v>48</v>
      </c>
    </row>
    <row r="13" spans="1:9">
      <c r="A13" s="247" t="s">
        <v>49</v>
      </c>
      <c r="B13" s="93"/>
      <c r="C13" s="93"/>
      <c r="D13" s="248">
        <f t="shared" ref="D13:D22" si="0">B13-C13</f>
        <v>0</v>
      </c>
      <c r="E13" s="94"/>
      <c r="F13" s="95"/>
      <c r="G13" s="248">
        <f t="shared" ref="G13:G22" si="1">E13-F13</f>
        <v>0</v>
      </c>
      <c r="H13" s="94"/>
      <c r="I13" s="95"/>
    </row>
    <row r="14" spans="1:9">
      <c r="A14" s="247" t="s">
        <v>46</v>
      </c>
      <c r="B14" s="93"/>
      <c r="C14" s="93"/>
      <c r="D14" s="248">
        <f t="shared" si="0"/>
        <v>0</v>
      </c>
      <c r="E14" s="94">
        <v>1</v>
      </c>
      <c r="F14" s="95">
        <v>1</v>
      </c>
      <c r="G14" s="248">
        <f t="shared" si="1"/>
        <v>0</v>
      </c>
      <c r="H14" s="94"/>
      <c r="I14" s="95">
        <v>1</v>
      </c>
    </row>
    <row r="15" spans="1:9" ht="51" customHeight="1">
      <c r="A15" s="69" t="s">
        <v>1950</v>
      </c>
      <c r="B15" s="93">
        <v>5</v>
      </c>
      <c r="C15" s="93">
        <v>5</v>
      </c>
      <c r="D15" s="248">
        <f t="shared" si="0"/>
        <v>0</v>
      </c>
      <c r="E15" s="94">
        <v>19</v>
      </c>
      <c r="F15" s="95">
        <v>19</v>
      </c>
      <c r="G15" s="248">
        <f t="shared" si="1"/>
        <v>0</v>
      </c>
      <c r="H15" s="94"/>
      <c r="I15" s="95">
        <v>62</v>
      </c>
    </row>
    <row r="16" spans="1:9" ht="51.75" customHeight="1">
      <c r="A16" s="69" t="s">
        <v>1850</v>
      </c>
      <c r="B16" s="93"/>
      <c r="C16" s="93">
        <v>1</v>
      </c>
      <c r="D16" s="248">
        <f t="shared" si="0"/>
        <v>-1</v>
      </c>
      <c r="E16" s="94">
        <v>4</v>
      </c>
      <c r="F16" s="95">
        <v>5</v>
      </c>
      <c r="G16" s="248">
        <f t="shared" si="1"/>
        <v>-1</v>
      </c>
      <c r="H16" s="94">
        <v>19</v>
      </c>
      <c r="I16" s="95"/>
    </row>
    <row r="17" spans="1:9">
      <c r="A17" s="247"/>
      <c r="B17" s="93"/>
      <c r="C17" s="93"/>
      <c r="D17" s="248">
        <f t="shared" si="0"/>
        <v>0</v>
      </c>
      <c r="E17" s="94"/>
      <c r="F17" s="95"/>
      <c r="G17" s="248">
        <f t="shared" si="1"/>
        <v>0</v>
      </c>
      <c r="H17" s="94"/>
      <c r="I17" s="95"/>
    </row>
    <row r="18" spans="1:9">
      <c r="A18" s="247"/>
      <c r="B18" s="93"/>
      <c r="C18" s="93"/>
      <c r="D18" s="248">
        <f t="shared" si="0"/>
        <v>0</v>
      </c>
      <c r="E18" s="94"/>
      <c r="F18" s="95"/>
      <c r="G18" s="248">
        <f t="shared" si="1"/>
        <v>0</v>
      </c>
      <c r="H18" s="94"/>
      <c r="I18" s="95"/>
    </row>
    <row r="19" spans="1:9">
      <c r="A19" s="247"/>
      <c r="B19" s="93"/>
      <c r="C19" s="93"/>
      <c r="D19" s="248">
        <f t="shared" si="0"/>
        <v>0</v>
      </c>
      <c r="E19" s="94"/>
      <c r="F19" s="95"/>
      <c r="G19" s="248">
        <f t="shared" si="1"/>
        <v>0</v>
      </c>
      <c r="H19" s="94"/>
      <c r="I19" s="95"/>
    </row>
    <row r="20" spans="1:9" s="51" customFormat="1">
      <c r="A20" s="249"/>
      <c r="B20" s="93"/>
      <c r="C20" s="93"/>
      <c r="D20" s="248">
        <f t="shared" si="0"/>
        <v>0</v>
      </c>
      <c r="E20" s="94"/>
      <c r="F20" s="95"/>
      <c r="G20" s="248">
        <f t="shared" si="1"/>
        <v>0</v>
      </c>
      <c r="H20" s="94"/>
      <c r="I20" s="95"/>
    </row>
    <row r="21" spans="1:9" s="51" customFormat="1">
      <c r="A21" s="249"/>
      <c r="B21" s="93"/>
      <c r="C21" s="93"/>
      <c r="D21" s="248">
        <f t="shared" si="0"/>
        <v>0</v>
      </c>
      <c r="E21" s="94"/>
      <c r="F21" s="95"/>
      <c r="G21" s="248">
        <f t="shared" si="1"/>
        <v>0</v>
      </c>
      <c r="H21" s="94"/>
      <c r="I21" s="95"/>
    </row>
    <row r="22" spans="1:9" s="51" customFormat="1" ht="27" customHeight="1">
      <c r="A22" s="250" t="s">
        <v>2</v>
      </c>
      <c r="B22" s="96">
        <f>SUM(B13:B21)</f>
        <v>5</v>
      </c>
      <c r="C22" s="96">
        <f>SUM(C13:C21)</f>
        <v>6</v>
      </c>
      <c r="D22" s="251">
        <f t="shared" si="0"/>
        <v>-1</v>
      </c>
      <c r="E22" s="96">
        <f>SUM(E13:E21)</f>
        <v>24</v>
      </c>
      <c r="F22" s="96">
        <f>SUM(F13:F21)</f>
        <v>25</v>
      </c>
      <c r="G22" s="251">
        <f t="shared" si="1"/>
        <v>-1</v>
      </c>
      <c r="H22" s="96">
        <f>SUM(H13:H21)</f>
        <v>19</v>
      </c>
      <c r="I22" s="96">
        <f>SUM(I13:I21)</f>
        <v>63</v>
      </c>
    </row>
  </sheetData>
  <mergeCells count="4">
    <mergeCell ref="A6:B6"/>
    <mergeCell ref="A11:A12"/>
    <mergeCell ref="B11:G11"/>
    <mergeCell ref="H11:I11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"/>
  <sheetViews>
    <sheetView view="pageBreakPreview" zoomScaleSheetLayoutView="100" workbookViewId="0">
      <selection activeCell="A19" sqref="A19"/>
    </sheetView>
  </sheetViews>
  <sheetFormatPr defaultRowHeight="12.75"/>
  <cols>
    <col min="1" max="1" width="46.5703125" customWidth="1"/>
    <col min="2" max="2" width="2.42578125" customWidth="1"/>
    <col min="3" max="3" width="20" customWidth="1"/>
    <col min="4" max="4" width="10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</cols>
  <sheetData>
    <row r="1" spans="1:23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  <c r="H1" s="296"/>
      <c r="I1" s="30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3"/>
      <c r="V1" s="53"/>
      <c r="W1" s="53"/>
    </row>
    <row r="2" spans="1:23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  <c r="H2" s="296"/>
      <c r="I2" s="52"/>
      <c r="J2" s="52"/>
      <c r="K2" s="52"/>
      <c r="L2" s="52"/>
      <c r="M2" s="52"/>
      <c r="N2" s="53"/>
      <c r="O2" s="53"/>
      <c r="P2" s="53"/>
      <c r="Q2" s="53"/>
      <c r="R2" s="53"/>
      <c r="S2" s="53"/>
    </row>
    <row r="3" spans="1:23">
      <c r="A3" s="219"/>
      <c r="B3" s="220" t="s">
        <v>175</v>
      </c>
      <c r="C3" s="211" t="str">
        <f>Kadar.ode.!C3</f>
        <v>01.01.2019.</v>
      </c>
      <c r="D3" s="215"/>
      <c r="E3" s="215"/>
      <c r="F3" s="215"/>
      <c r="G3" s="217"/>
      <c r="H3" s="296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</row>
    <row r="4" spans="1:23" ht="14.25">
      <c r="A4" s="219"/>
      <c r="B4" s="220" t="s">
        <v>1830</v>
      </c>
      <c r="C4" s="212" t="s">
        <v>198</v>
      </c>
      <c r="D4" s="216"/>
      <c r="E4" s="216"/>
      <c r="F4" s="216"/>
      <c r="G4" s="218"/>
      <c r="H4" s="297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>
      <c r="C5" s="54"/>
      <c r="D5" s="54"/>
      <c r="E5" s="54"/>
      <c r="F5" s="54"/>
      <c r="G5" s="55"/>
      <c r="H5" s="55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23" customHeight="1" thickBot="1">
      <c r="A6" s="56"/>
      <c r="B6" s="56"/>
      <c r="C6" s="57" t="s">
        <v>183</v>
      </c>
      <c r="D6" s="57" t="s">
        <v>47</v>
      </c>
      <c r="E6" s="57" t="s">
        <v>64</v>
      </c>
      <c r="F6" s="57" t="s">
        <v>180</v>
      </c>
      <c r="G6" s="57" t="s">
        <v>199</v>
      </c>
      <c r="H6" s="57" t="s">
        <v>314</v>
      </c>
      <c r="I6" s="57" t="s">
        <v>315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6" customHeight="1" thickTop="1" thickBot="1">
      <c r="A7" s="56"/>
      <c r="B7" s="56"/>
      <c r="C7" s="56"/>
      <c r="D7" s="56"/>
      <c r="E7" s="56"/>
      <c r="F7" s="56"/>
      <c r="G7" s="56"/>
      <c r="H7" s="56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16.5" thickTop="1" thickBot="1">
      <c r="A8" s="56" t="s">
        <v>58</v>
      </c>
      <c r="B8" s="56"/>
      <c r="C8" s="56">
        <f>SUM(Kadar.ode.!I15,Kadar.dne.bol.dij.!E18,Kadar.zaj.med.del.!D22)</f>
        <v>9</v>
      </c>
      <c r="D8" s="97">
        <f>IF(Kadar.zaj.med.del.!E11&gt;=Kadar.zaj.med.del.!J11,SUM(Kadar.ode.!P15,Kadar.dne.bol.dij.!H18,Kadar.zaj.med.del.!J22)-Kadar.zaj.med.del.!J11-Kadar.zaj.med.del.!J18,IF(((Kadar.zaj.med.del.!E11+Kadar.zaj.med.del.!D11)&lt;=Kadar.zaj.med.del.!J11),SUM(Kadar.ode.!P15,Kadar.dne.bol.dij.!H18,Kadar.zaj.med.del.!J22)-Kadar.zaj.med.del.!J18-(Kadar.zaj.med.del.!J11-Kadar.zaj.med.del.!D11),SUM(Kadar.ode.!P15,Kadar.dne.bol.dij.!H18,Kadar.zaj.med.del.!J22)-Kadar.zaj.med.del.!J18-Kadar.zaj.med.del.!E11))</f>
        <v>10</v>
      </c>
      <c r="E8" s="97">
        <f t="shared" ref="E8:E13" si="0">C8-D8</f>
        <v>-1</v>
      </c>
      <c r="F8" s="56">
        <f>SUM(Kadar.ode.!AD15,Kadar.dne.bol.dij.!P18,Kadar.zaj.med.del.!T22)</f>
        <v>1</v>
      </c>
      <c r="G8" s="56">
        <f t="shared" ref="G8:G13" si="1">SUM(C8,F8)</f>
        <v>10</v>
      </c>
      <c r="H8" s="56"/>
      <c r="I8" s="298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16.5" thickTop="1" thickBot="1">
      <c r="A9" s="56" t="s">
        <v>59</v>
      </c>
      <c r="B9" s="56"/>
      <c r="C9" s="56">
        <f>SUM(Kadar.zaj.med.del.!E22)</f>
        <v>0</v>
      </c>
      <c r="D9" s="56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56">
        <f t="shared" si="0"/>
        <v>0</v>
      </c>
      <c r="F9" s="56">
        <f>SUM(Kadar.zaj.med.del.!U22)</f>
        <v>0</v>
      </c>
      <c r="G9" s="56">
        <f t="shared" si="1"/>
        <v>0</v>
      </c>
      <c r="H9" s="56"/>
      <c r="I9" s="56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16.5" thickTop="1" thickBot="1">
      <c r="A10" s="56" t="s">
        <v>60</v>
      </c>
      <c r="B10" s="56"/>
      <c r="C10" s="56">
        <f>SUM(Kadar.ode.!R15,Kadar.dne.bol.dij.!J18,Kadar.zaj.med.del.!L22)</f>
        <v>42</v>
      </c>
      <c r="D10" s="97">
        <v>48</v>
      </c>
      <c r="E10" s="56">
        <f t="shared" si="0"/>
        <v>-6</v>
      </c>
      <c r="F10" s="56">
        <f>SUM(Kadar.ode.!AE15,Kadar.dne.bol.dij.!Q18,Kadar.zaj.med.del.!V22)</f>
        <v>11</v>
      </c>
      <c r="G10" s="56">
        <f t="shared" si="1"/>
        <v>53</v>
      </c>
      <c r="H10" s="56">
        <v>2</v>
      </c>
      <c r="I10" s="56">
        <v>6</v>
      </c>
    </row>
    <row r="11" spans="1:23" ht="16.5" thickTop="1" thickBot="1">
      <c r="A11" s="56" t="s">
        <v>61</v>
      </c>
      <c r="B11" s="56"/>
      <c r="C11" s="56">
        <f>SUM(Kadar.ode.!Z15,Kadar.dne.bol.dij.!M18,Kadar.zaj.med.del.!Q22)</f>
        <v>2</v>
      </c>
      <c r="D11" s="56">
        <f>SUM(Kadar.ode.!AA15,Kadar.ode.!AB15,Kadar.dne.bol.dij.!N18,Kadar.zaj.med.del.!R22)</f>
        <v>3</v>
      </c>
      <c r="E11" s="56">
        <f t="shared" si="0"/>
        <v>-1</v>
      </c>
      <c r="F11" s="56">
        <f>SUM(Kadar.ode.!AF15,Kadar.dne.bol.dij.!R18,Kadar.zaj.med.del.!W22)</f>
        <v>0</v>
      </c>
      <c r="G11" s="56">
        <f t="shared" si="1"/>
        <v>2</v>
      </c>
      <c r="H11" s="56">
        <v>1</v>
      </c>
      <c r="I11" s="56"/>
    </row>
    <row r="12" spans="1:23" ht="16.5" thickTop="1" thickBot="1">
      <c r="A12" s="56" t="s">
        <v>62</v>
      </c>
      <c r="B12" s="56"/>
      <c r="C12" s="56">
        <f>SUM(Kadar.nem.!B22)</f>
        <v>5</v>
      </c>
      <c r="D12" s="56">
        <f>SUM(Kadar.nem.!C22)</f>
        <v>6</v>
      </c>
      <c r="E12" s="56">
        <f t="shared" si="0"/>
        <v>-1</v>
      </c>
      <c r="F12" s="56">
        <f>SUM(Kadar.nem.!H22)</f>
        <v>19</v>
      </c>
      <c r="G12" s="56">
        <f t="shared" si="1"/>
        <v>24</v>
      </c>
      <c r="H12" s="56">
        <v>1</v>
      </c>
      <c r="I12" s="56">
        <v>3</v>
      </c>
    </row>
    <row r="13" spans="1:23" ht="16.5" thickTop="1" thickBot="1">
      <c r="A13" s="56" t="s">
        <v>63</v>
      </c>
      <c r="B13" s="56"/>
      <c r="C13" s="56">
        <f>SUM(Kadar.nem.!E22)</f>
        <v>24</v>
      </c>
      <c r="D13" s="56">
        <v>23</v>
      </c>
      <c r="E13" s="56">
        <f t="shared" si="0"/>
        <v>1</v>
      </c>
      <c r="F13" s="56">
        <f>SUM(Kadar.nem.!I22)</f>
        <v>63</v>
      </c>
      <c r="G13" s="56">
        <f t="shared" si="1"/>
        <v>87</v>
      </c>
      <c r="H13" s="56">
        <v>2</v>
      </c>
      <c r="I13" s="56">
        <v>27</v>
      </c>
    </row>
    <row r="14" spans="1:23" ht="16.5" thickTop="1" thickBot="1">
      <c r="A14" s="56" t="s">
        <v>2</v>
      </c>
      <c r="B14" s="56"/>
      <c r="C14" s="56">
        <f>SUM(C8:C13)</f>
        <v>82</v>
      </c>
      <c r="D14" s="56">
        <f>SUM(D8:D13)</f>
        <v>90</v>
      </c>
      <c r="E14" s="56">
        <f>SUM(E8:E13)</f>
        <v>-8</v>
      </c>
      <c r="F14" s="56">
        <f>SUM(F8:F13)</f>
        <v>94</v>
      </c>
      <c r="G14" s="56">
        <f>SUM(G8:G13)</f>
        <v>176</v>
      </c>
      <c r="H14" s="56">
        <v>6</v>
      </c>
      <c r="I14" s="56">
        <v>36</v>
      </c>
    </row>
    <row r="15" spans="1:23" ht="13.5" thickTop="1"/>
  </sheetData>
  <phoneticPr fontId="11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A33" sqref="A33"/>
    </sheetView>
  </sheetViews>
  <sheetFormatPr defaultRowHeight="12.75"/>
  <cols>
    <col min="1" max="1" width="7.5703125" customWidth="1"/>
    <col min="2" max="2" width="31.5703125" customWidth="1"/>
  </cols>
  <sheetData>
    <row r="1" spans="1:12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</row>
    <row r="2" spans="1:12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12">
      <c r="A3" s="219"/>
      <c r="B3" s="220"/>
      <c r="C3" s="211"/>
      <c r="D3" s="215"/>
      <c r="E3" s="215"/>
      <c r="F3" s="215"/>
      <c r="G3" s="217"/>
    </row>
    <row r="4" spans="1:12" ht="14.25">
      <c r="A4" s="219"/>
      <c r="B4" s="220" t="s">
        <v>1831</v>
      </c>
      <c r="C4" s="212" t="s">
        <v>205</v>
      </c>
      <c r="D4" s="216"/>
      <c r="E4" s="216"/>
      <c r="F4" s="216"/>
      <c r="G4" s="218"/>
    </row>
    <row r="6" spans="1:12" ht="42" customHeight="1">
      <c r="A6" s="560" t="s">
        <v>171</v>
      </c>
      <c r="B6" s="560" t="s">
        <v>54</v>
      </c>
      <c r="C6" s="562" t="s">
        <v>200</v>
      </c>
      <c r="D6" s="563"/>
      <c r="E6" s="553" t="s">
        <v>201</v>
      </c>
      <c r="F6" s="553"/>
      <c r="G6" s="553" t="s">
        <v>204</v>
      </c>
      <c r="H6" s="553"/>
      <c r="I6" s="553" t="s">
        <v>202</v>
      </c>
      <c r="J6" s="553"/>
      <c r="K6" s="553" t="s">
        <v>203</v>
      </c>
      <c r="L6" s="553"/>
    </row>
    <row r="7" spans="1:12" ht="27.75" customHeight="1" thickBot="1">
      <c r="A7" s="561"/>
      <c r="B7" s="561"/>
      <c r="C7" s="114" t="s">
        <v>1</v>
      </c>
      <c r="D7" s="115" t="s">
        <v>0</v>
      </c>
      <c r="E7" s="262" t="s">
        <v>1775</v>
      </c>
      <c r="F7" s="262" t="s">
        <v>1776</v>
      </c>
      <c r="G7" s="262" t="s">
        <v>1775</v>
      </c>
      <c r="H7" s="262" t="s">
        <v>1776</v>
      </c>
      <c r="I7" s="262" t="s">
        <v>1775</v>
      </c>
      <c r="J7" s="262" t="s">
        <v>1776</v>
      </c>
      <c r="K7" s="262" t="s">
        <v>1775</v>
      </c>
      <c r="L7" s="262" t="s">
        <v>1776</v>
      </c>
    </row>
    <row r="8" spans="1:12" ht="13.5" thickTop="1">
      <c r="A8" s="567"/>
      <c r="B8" s="564" t="s">
        <v>1851</v>
      </c>
      <c r="C8" s="171" t="s">
        <v>2</v>
      </c>
      <c r="D8" s="113">
        <f>D9+D10+D11</f>
        <v>70</v>
      </c>
      <c r="E8" s="495">
        <f>E9+E10+E11</f>
        <v>1369</v>
      </c>
      <c r="F8" s="495">
        <f>F9+F10+F11</f>
        <v>1370</v>
      </c>
      <c r="G8" s="495">
        <f>G9+G10+G11</f>
        <v>25550</v>
      </c>
      <c r="H8" s="495">
        <f>H9+H10+H11</f>
        <v>25550</v>
      </c>
      <c r="I8" s="467">
        <f>G8/E8</f>
        <v>18.663257852447042</v>
      </c>
      <c r="J8" s="467">
        <f>H8/F8</f>
        <v>18.649635036496349</v>
      </c>
      <c r="K8" s="467">
        <f>G8/(365*D8)*100</f>
        <v>100</v>
      </c>
      <c r="L8" s="467">
        <f>H8/(365*D8)*100</f>
        <v>100</v>
      </c>
    </row>
    <row r="9" spans="1:12">
      <c r="A9" s="565"/>
      <c r="B9" s="565"/>
      <c r="C9" s="172" t="s">
        <v>4</v>
      </c>
      <c r="D9" s="108">
        <v>10</v>
      </c>
      <c r="E9" s="495">
        <v>6</v>
      </c>
      <c r="F9" s="495">
        <v>6</v>
      </c>
      <c r="G9" s="495">
        <v>120</v>
      </c>
      <c r="H9" s="495">
        <v>220</v>
      </c>
      <c r="I9" s="467">
        <f t="shared" ref="I9:J31" si="0">G9/E9</f>
        <v>20</v>
      </c>
      <c r="J9" s="467">
        <f t="shared" si="0"/>
        <v>36.666666666666664</v>
      </c>
      <c r="K9" s="467">
        <f>G9/(365*D9)*100</f>
        <v>3.2876712328767121</v>
      </c>
      <c r="L9" s="467">
        <f>H9/(365*D9)*100</f>
        <v>6.0273972602739727</v>
      </c>
    </row>
    <row r="10" spans="1:12">
      <c r="A10" s="565"/>
      <c r="B10" s="565"/>
      <c r="C10" s="172" t="s">
        <v>5</v>
      </c>
      <c r="D10" s="108">
        <v>10</v>
      </c>
      <c r="E10" s="495">
        <v>33</v>
      </c>
      <c r="F10" s="495">
        <v>34</v>
      </c>
      <c r="G10" s="495">
        <v>732</v>
      </c>
      <c r="H10" s="495">
        <v>800</v>
      </c>
      <c r="I10" s="467">
        <f t="shared" si="0"/>
        <v>22.181818181818183</v>
      </c>
      <c r="J10" s="467">
        <f t="shared" si="0"/>
        <v>23.529411764705884</v>
      </c>
      <c r="K10" s="467">
        <f>G10/(365*D10)*100</f>
        <v>20.054794520547944</v>
      </c>
      <c r="L10" s="467">
        <f>H10/(365*D10)*100</f>
        <v>21.917808219178081</v>
      </c>
    </row>
    <row r="11" spans="1:12" ht="13.5" thickBot="1">
      <c r="A11" s="566"/>
      <c r="B11" s="566"/>
      <c r="C11" s="173" t="s">
        <v>7</v>
      </c>
      <c r="D11" s="110">
        <v>50</v>
      </c>
      <c r="E11" s="496">
        <v>1330</v>
      </c>
      <c r="F11" s="496">
        <v>1330</v>
      </c>
      <c r="G11" s="496">
        <v>24698</v>
      </c>
      <c r="H11" s="496">
        <v>24530</v>
      </c>
      <c r="I11" s="468">
        <f t="shared" si="0"/>
        <v>18.569924812030074</v>
      </c>
      <c r="J11" s="469">
        <f t="shared" si="0"/>
        <v>18.443609022556391</v>
      </c>
      <c r="K11" s="468">
        <f>G11/(365*D11)*100</f>
        <v>135.33150684931508</v>
      </c>
      <c r="L11" s="469">
        <f>H11/(365*D11)*100</f>
        <v>134.41095890410958</v>
      </c>
    </row>
    <row r="12" spans="1:12" ht="13.5" thickTop="1">
      <c r="A12" s="567"/>
      <c r="B12" s="564" t="s">
        <v>1957</v>
      </c>
      <c r="C12" s="174" t="s">
        <v>2</v>
      </c>
      <c r="D12" s="108">
        <f>D13+D14+D15</f>
        <v>2</v>
      </c>
      <c r="E12" s="108">
        <f>E13+E14+E15</f>
        <v>207</v>
      </c>
      <c r="F12" s="108">
        <f>F13+F14+F15</f>
        <v>100</v>
      </c>
      <c r="G12" s="108">
        <f>G13+G14+G15</f>
        <v>968</v>
      </c>
      <c r="H12" s="108">
        <f>H13+H14+H15</f>
        <v>730</v>
      </c>
      <c r="I12" s="470">
        <f t="shared" si="0"/>
        <v>4.6763285024154593</v>
      </c>
      <c r="J12" s="470">
        <f t="shared" si="0"/>
        <v>7.3</v>
      </c>
      <c r="K12" s="467">
        <f>G12/(365*D12)*100</f>
        <v>132.60273972602741</v>
      </c>
      <c r="L12" s="467">
        <f>H12/(365*D12)*100</f>
        <v>100</v>
      </c>
    </row>
    <row r="13" spans="1:12">
      <c r="A13" s="565"/>
      <c r="B13" s="565"/>
      <c r="C13" s="172" t="s">
        <v>4</v>
      </c>
      <c r="D13" s="108"/>
      <c r="E13" s="108"/>
      <c r="F13" s="108"/>
      <c r="G13" s="108"/>
      <c r="H13" s="108"/>
      <c r="I13" s="467"/>
      <c r="J13" s="467"/>
      <c r="K13" s="467"/>
      <c r="L13" s="467"/>
    </row>
    <row r="14" spans="1:12">
      <c r="A14" s="565"/>
      <c r="B14" s="565"/>
      <c r="C14" s="172" t="s">
        <v>5</v>
      </c>
      <c r="D14" s="108">
        <v>2</v>
      </c>
      <c r="E14" s="108">
        <v>207</v>
      </c>
      <c r="F14" s="108">
        <v>100</v>
      </c>
      <c r="G14" s="108">
        <v>968</v>
      </c>
      <c r="H14" s="108">
        <v>730</v>
      </c>
      <c r="I14" s="467">
        <f t="shared" si="0"/>
        <v>4.6763285024154593</v>
      </c>
      <c r="J14" s="467">
        <f t="shared" si="0"/>
        <v>7.3</v>
      </c>
      <c r="K14" s="467">
        <f t="shared" ref="K14:K31" si="1">G14/(365*D14)*100</f>
        <v>132.60273972602741</v>
      </c>
      <c r="L14" s="467">
        <f t="shared" ref="L14:L31" si="2">H14/(365*D14)*100</f>
        <v>100</v>
      </c>
    </row>
    <row r="15" spans="1:12" ht="13.5" thickBot="1">
      <c r="A15" s="566"/>
      <c r="B15" s="566"/>
      <c r="C15" s="173" t="s">
        <v>7</v>
      </c>
      <c r="D15" s="110"/>
      <c r="E15" s="110"/>
      <c r="F15" s="110"/>
      <c r="G15" s="110"/>
      <c r="H15" s="110"/>
      <c r="I15" s="468"/>
      <c r="J15" s="469"/>
      <c r="K15" s="468"/>
      <c r="L15" s="469"/>
    </row>
    <row r="16" spans="1:12" ht="13.5" thickTop="1">
      <c r="A16" s="259"/>
      <c r="B16" s="107"/>
      <c r="C16" s="174" t="s">
        <v>2</v>
      </c>
      <c r="D16" s="108"/>
      <c r="E16" s="108"/>
      <c r="F16" s="108"/>
      <c r="G16" s="108"/>
      <c r="H16" s="108"/>
      <c r="I16" s="470"/>
      <c r="J16" s="470"/>
      <c r="K16" s="467"/>
      <c r="L16" s="467"/>
    </row>
    <row r="17" spans="1:12">
      <c r="A17" s="259"/>
      <c r="B17" s="107"/>
      <c r="C17" s="172" t="s">
        <v>4</v>
      </c>
      <c r="D17" s="108"/>
      <c r="E17" s="108"/>
      <c r="F17" s="108"/>
      <c r="G17" s="108"/>
      <c r="H17" s="108"/>
      <c r="I17" s="467"/>
      <c r="J17" s="467"/>
      <c r="K17" s="467"/>
      <c r="L17" s="467"/>
    </row>
    <row r="18" spans="1:12">
      <c r="A18" s="259"/>
      <c r="B18" s="107"/>
      <c r="C18" s="172" t="s">
        <v>5</v>
      </c>
      <c r="D18" s="108"/>
      <c r="E18" s="108"/>
      <c r="F18" s="108"/>
      <c r="G18" s="108"/>
      <c r="H18" s="108"/>
      <c r="I18" s="467"/>
      <c r="J18" s="467"/>
      <c r="K18" s="467"/>
      <c r="L18" s="467"/>
    </row>
    <row r="19" spans="1:12" ht="13.5" thickBot="1">
      <c r="A19" s="260"/>
      <c r="B19" s="109"/>
      <c r="C19" s="173" t="s">
        <v>7</v>
      </c>
      <c r="D19" s="110"/>
      <c r="E19" s="110"/>
      <c r="F19" s="110"/>
      <c r="G19" s="110"/>
      <c r="H19" s="110"/>
      <c r="I19" s="468"/>
      <c r="J19" s="469"/>
      <c r="K19" s="468"/>
      <c r="L19" s="469"/>
    </row>
    <row r="20" spans="1:12" ht="13.5" thickTop="1">
      <c r="A20" s="259"/>
      <c r="B20" s="107"/>
      <c r="C20" s="174" t="s">
        <v>2</v>
      </c>
      <c r="D20" s="108"/>
      <c r="E20" s="108"/>
      <c r="F20" s="108"/>
      <c r="G20" s="108"/>
      <c r="H20" s="108"/>
      <c r="I20" s="470"/>
      <c r="J20" s="470"/>
      <c r="K20" s="467"/>
      <c r="L20" s="467"/>
    </row>
    <row r="21" spans="1:12">
      <c r="A21" s="259"/>
      <c r="B21" s="107"/>
      <c r="C21" s="172" t="s">
        <v>4</v>
      </c>
      <c r="D21" s="108"/>
      <c r="E21" s="108"/>
      <c r="F21" s="108"/>
      <c r="G21" s="108"/>
      <c r="H21" s="108"/>
      <c r="I21" s="467"/>
      <c r="J21" s="467"/>
      <c r="K21" s="467"/>
      <c r="L21" s="467"/>
    </row>
    <row r="22" spans="1:12">
      <c r="A22" s="259"/>
      <c r="B22" s="107"/>
      <c r="C22" s="172" t="s">
        <v>5</v>
      </c>
      <c r="D22" s="108"/>
      <c r="E22" s="108"/>
      <c r="F22" s="108"/>
      <c r="G22" s="108"/>
      <c r="H22" s="108"/>
      <c r="I22" s="467"/>
      <c r="J22" s="467"/>
      <c r="K22" s="467"/>
      <c r="L22" s="467"/>
    </row>
    <row r="23" spans="1:12" ht="13.5" thickBot="1">
      <c r="A23" s="260"/>
      <c r="B23" s="109"/>
      <c r="C23" s="173" t="s">
        <v>7</v>
      </c>
      <c r="D23" s="110"/>
      <c r="E23" s="110"/>
      <c r="F23" s="110"/>
      <c r="G23" s="110"/>
      <c r="H23" s="110"/>
      <c r="I23" s="468"/>
      <c r="J23" s="469"/>
      <c r="K23" s="468"/>
      <c r="L23" s="469"/>
    </row>
    <row r="24" spans="1:12" ht="13.5" thickTop="1">
      <c r="A24" s="261"/>
      <c r="B24" s="111"/>
      <c r="C24" s="175" t="s">
        <v>2</v>
      </c>
      <c r="D24" s="112"/>
      <c r="E24" s="112"/>
      <c r="F24" s="112"/>
      <c r="G24" s="112"/>
      <c r="H24" s="112"/>
      <c r="I24" s="470"/>
      <c r="J24" s="470"/>
      <c r="K24" s="467"/>
      <c r="L24" s="467"/>
    </row>
    <row r="25" spans="1:12">
      <c r="A25" s="259"/>
      <c r="B25" s="107"/>
      <c r="C25" s="172" t="s">
        <v>4</v>
      </c>
      <c r="D25" s="108"/>
      <c r="E25" s="108"/>
      <c r="F25" s="108"/>
      <c r="G25" s="108"/>
      <c r="H25" s="108"/>
      <c r="I25" s="467"/>
      <c r="J25" s="467"/>
      <c r="K25" s="467"/>
      <c r="L25" s="467"/>
    </row>
    <row r="26" spans="1:12">
      <c r="A26" s="259"/>
      <c r="B26" s="107"/>
      <c r="C26" s="172" t="s">
        <v>5</v>
      </c>
      <c r="D26" s="108"/>
      <c r="E26" s="108"/>
      <c r="F26" s="108"/>
      <c r="G26" s="108"/>
      <c r="H26" s="108"/>
      <c r="I26" s="467"/>
      <c r="J26" s="467"/>
      <c r="K26" s="467"/>
      <c r="L26" s="467"/>
    </row>
    <row r="27" spans="1:12" ht="13.5" thickBot="1">
      <c r="A27" s="260"/>
      <c r="B27" s="109"/>
      <c r="C27" s="173" t="s">
        <v>7</v>
      </c>
      <c r="D27" s="110"/>
      <c r="E27" s="110"/>
      <c r="F27" s="110"/>
      <c r="G27" s="110"/>
      <c r="H27" s="110"/>
      <c r="I27" s="468"/>
      <c r="J27" s="469"/>
      <c r="K27" s="468"/>
      <c r="L27" s="469"/>
    </row>
    <row r="28" spans="1:12" ht="13.5" thickTop="1">
      <c r="A28" s="554" t="s">
        <v>3</v>
      </c>
      <c r="B28" s="555"/>
      <c r="C28" s="471" t="s">
        <v>2</v>
      </c>
      <c r="D28" s="506">
        <f>SUM(D29:D31)</f>
        <v>72</v>
      </c>
      <c r="E28" s="507">
        <f>SUM(E29:E31)</f>
        <v>1576</v>
      </c>
      <c r="F28" s="507">
        <f>SUM(F29:F31)</f>
        <v>1470</v>
      </c>
      <c r="G28" s="507">
        <f>SUM(G29:G31)</f>
        <v>26518</v>
      </c>
      <c r="H28" s="507">
        <f>SUM(H29:H31)</f>
        <v>26280</v>
      </c>
      <c r="I28" s="508">
        <f t="shared" si="0"/>
        <v>16.826142131979694</v>
      </c>
      <c r="J28" s="508">
        <f t="shared" si="0"/>
        <v>17.877551020408163</v>
      </c>
      <c r="K28" s="497">
        <f t="shared" si="1"/>
        <v>100.90563165905633</v>
      </c>
      <c r="L28" s="497">
        <f t="shared" si="2"/>
        <v>100</v>
      </c>
    </row>
    <row r="29" spans="1:12">
      <c r="A29" s="556"/>
      <c r="B29" s="557"/>
      <c r="C29" s="472" t="s">
        <v>4</v>
      </c>
      <c r="D29" s="509">
        <f>SUM(D9+D13)</f>
        <v>10</v>
      </c>
      <c r="E29" s="510">
        <f t="shared" ref="E29:G29" si="3">SUM(E9+E13)</f>
        <v>6</v>
      </c>
      <c r="F29" s="510">
        <f t="shared" si="3"/>
        <v>6</v>
      </c>
      <c r="G29" s="510">
        <f t="shared" si="3"/>
        <v>120</v>
      </c>
      <c r="H29" s="510">
        <f>SUM(H9+H13)</f>
        <v>220</v>
      </c>
      <c r="I29" s="497">
        <f t="shared" si="0"/>
        <v>20</v>
      </c>
      <c r="J29" s="497">
        <f t="shared" si="0"/>
        <v>36.666666666666664</v>
      </c>
      <c r="K29" s="497">
        <f t="shared" si="1"/>
        <v>3.2876712328767121</v>
      </c>
      <c r="L29" s="497">
        <f t="shared" si="2"/>
        <v>6.0273972602739727</v>
      </c>
    </row>
    <row r="30" spans="1:12">
      <c r="A30" s="556"/>
      <c r="B30" s="557"/>
      <c r="C30" s="472" t="s">
        <v>5</v>
      </c>
      <c r="D30" s="511">
        <f t="shared" ref="D30:H31" si="4">SUM(D10+D14)</f>
        <v>12</v>
      </c>
      <c r="E30" s="512">
        <f t="shared" si="4"/>
        <v>240</v>
      </c>
      <c r="F30" s="512">
        <f t="shared" si="4"/>
        <v>134</v>
      </c>
      <c r="G30" s="512">
        <f t="shared" si="4"/>
        <v>1700</v>
      </c>
      <c r="H30" s="512">
        <f t="shared" si="4"/>
        <v>1530</v>
      </c>
      <c r="I30" s="497">
        <f t="shared" si="0"/>
        <v>7.083333333333333</v>
      </c>
      <c r="J30" s="497">
        <f t="shared" si="0"/>
        <v>11.417910447761194</v>
      </c>
      <c r="K30" s="497">
        <f t="shared" si="1"/>
        <v>38.81278538812785</v>
      </c>
      <c r="L30" s="497">
        <f t="shared" si="2"/>
        <v>34.93150684931507</v>
      </c>
    </row>
    <row r="31" spans="1:12">
      <c r="A31" s="558"/>
      <c r="B31" s="559"/>
      <c r="C31" s="473" t="s">
        <v>7</v>
      </c>
      <c r="D31" s="506">
        <f t="shared" si="4"/>
        <v>50</v>
      </c>
      <c r="E31" s="507">
        <f t="shared" si="4"/>
        <v>1330</v>
      </c>
      <c r="F31" s="507">
        <f t="shared" si="4"/>
        <v>1330</v>
      </c>
      <c r="G31" s="507">
        <f t="shared" si="4"/>
        <v>24698</v>
      </c>
      <c r="H31" s="507">
        <f t="shared" si="4"/>
        <v>24530</v>
      </c>
      <c r="I31" s="498">
        <f t="shared" si="0"/>
        <v>18.569924812030074</v>
      </c>
      <c r="J31" s="499">
        <f t="shared" si="0"/>
        <v>18.443609022556391</v>
      </c>
      <c r="K31" s="498">
        <f t="shared" si="1"/>
        <v>135.33150684931508</v>
      </c>
      <c r="L31" s="499">
        <f t="shared" si="2"/>
        <v>134.41095890410958</v>
      </c>
    </row>
  </sheetData>
  <mergeCells count="12">
    <mergeCell ref="K6:L6"/>
    <mergeCell ref="A28:B31"/>
    <mergeCell ref="A6:A7"/>
    <mergeCell ref="B6:B7"/>
    <mergeCell ref="C6:D6"/>
    <mergeCell ref="E6:F6"/>
    <mergeCell ref="G6:H6"/>
    <mergeCell ref="I6:J6"/>
    <mergeCell ref="B8:B11"/>
    <mergeCell ref="B12:B15"/>
    <mergeCell ref="A8:A11"/>
    <mergeCell ref="A12:A15"/>
  </mergeCells>
  <phoneticPr fontId="11" type="noConversion"/>
  <pageMargins left="0.62992125984251968" right="0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SheetLayoutView="100" workbookViewId="0">
      <selection activeCell="A17" sqref="A17"/>
    </sheetView>
  </sheetViews>
  <sheetFormatPr defaultRowHeight="12.75"/>
  <cols>
    <col min="1" max="1" width="8.140625" style="2" customWidth="1"/>
    <col min="2" max="2" width="35.42578125" style="2" customWidth="1"/>
    <col min="3" max="3" width="10.140625" style="2" customWidth="1"/>
    <col min="4" max="4" width="12.85546875" style="2" customWidth="1"/>
    <col min="5" max="5" width="13.42578125" style="2" customWidth="1"/>
    <col min="6" max="6" width="13.5703125" style="2" customWidth="1"/>
    <col min="7" max="7" width="13.7109375" style="2" customWidth="1"/>
    <col min="8" max="16384" width="9.140625" style="2"/>
  </cols>
  <sheetData>
    <row r="1" spans="1:7" s="1" customFormat="1">
      <c r="A1" s="219"/>
      <c r="B1" s="220" t="s">
        <v>173</v>
      </c>
      <c r="C1" s="211" t="s">
        <v>1848</v>
      </c>
      <c r="D1" s="215"/>
      <c r="E1" s="215"/>
      <c r="F1" s="215"/>
      <c r="G1" s="217"/>
    </row>
    <row r="2" spans="1:7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</row>
    <row r="3" spans="1:7">
      <c r="A3" s="219"/>
      <c r="B3" s="220"/>
      <c r="C3" s="211"/>
      <c r="D3" s="215"/>
      <c r="E3" s="215"/>
      <c r="F3" s="215"/>
      <c r="G3" s="217"/>
    </row>
    <row r="4" spans="1:7" ht="15.75" customHeight="1">
      <c r="A4" s="219"/>
      <c r="B4" s="220" t="s">
        <v>1832</v>
      </c>
      <c r="C4" s="212" t="s">
        <v>206</v>
      </c>
      <c r="D4" s="216"/>
      <c r="E4" s="216"/>
      <c r="F4" s="216"/>
      <c r="G4" s="218"/>
    </row>
    <row r="6" spans="1:7" ht="34.5" customHeight="1">
      <c r="A6" s="569" t="s">
        <v>171</v>
      </c>
      <c r="B6" s="568" t="s">
        <v>54</v>
      </c>
      <c r="C6" s="568" t="s">
        <v>172</v>
      </c>
      <c r="D6" s="568" t="s">
        <v>313</v>
      </c>
      <c r="E6" s="568"/>
      <c r="F6" s="568" t="s">
        <v>213</v>
      </c>
      <c r="G6" s="568"/>
    </row>
    <row r="7" spans="1:7" ht="35.25" customHeight="1">
      <c r="A7" s="569"/>
      <c r="B7" s="568"/>
      <c r="C7" s="568"/>
      <c r="D7" s="166" t="s">
        <v>1775</v>
      </c>
      <c r="E7" s="166" t="s">
        <v>1776</v>
      </c>
      <c r="F7" s="166" t="s">
        <v>1775</v>
      </c>
      <c r="G7" s="166" t="s">
        <v>1776</v>
      </c>
    </row>
    <row r="8" spans="1:7" ht="45" customHeight="1">
      <c r="A8" s="233"/>
      <c r="B8" s="393" t="s">
        <v>1851</v>
      </c>
      <c r="C8" s="433">
        <v>2</v>
      </c>
      <c r="D8" s="433">
        <v>22</v>
      </c>
      <c r="E8" s="433">
        <v>22</v>
      </c>
      <c r="F8" s="492">
        <v>448</v>
      </c>
      <c r="G8" s="433">
        <v>448</v>
      </c>
    </row>
    <row r="9" spans="1:7" ht="42" customHeight="1">
      <c r="A9" s="233"/>
      <c r="B9" s="393" t="s">
        <v>1850</v>
      </c>
      <c r="C9" s="433">
        <v>1</v>
      </c>
      <c r="D9" s="433">
        <v>1</v>
      </c>
      <c r="E9" s="433">
        <v>2</v>
      </c>
      <c r="F9" s="492">
        <v>7</v>
      </c>
      <c r="G9" s="433">
        <v>10</v>
      </c>
    </row>
    <row r="10" spans="1:7" ht="24.95" customHeight="1">
      <c r="A10" s="300"/>
      <c r="B10" s="299"/>
      <c r="C10" s="117"/>
      <c r="D10" s="117"/>
      <c r="E10" s="106"/>
      <c r="F10" s="493"/>
      <c r="G10" s="106"/>
    </row>
    <row r="11" spans="1:7" ht="24.95" customHeight="1">
      <c r="A11" s="233"/>
      <c r="B11" s="299"/>
      <c r="C11" s="117"/>
      <c r="D11" s="117"/>
      <c r="E11" s="106"/>
      <c r="F11" s="493"/>
      <c r="G11" s="106"/>
    </row>
    <row r="12" spans="1:7" ht="24.95" customHeight="1">
      <c r="A12" s="233"/>
      <c r="B12" s="299"/>
      <c r="C12" s="117"/>
      <c r="D12" s="117"/>
      <c r="E12" s="106"/>
      <c r="F12" s="493"/>
      <c r="G12" s="106"/>
    </row>
    <row r="13" spans="1:7" ht="24.95" customHeight="1">
      <c r="A13" s="233"/>
      <c r="B13" s="299"/>
      <c r="C13" s="117"/>
      <c r="D13" s="117"/>
      <c r="E13" s="106"/>
      <c r="F13" s="493"/>
      <c r="G13" s="106"/>
    </row>
    <row r="14" spans="1:7" ht="24.95" customHeight="1">
      <c r="A14" s="233"/>
      <c r="B14" s="299"/>
      <c r="C14" s="117"/>
      <c r="D14" s="117"/>
      <c r="E14" s="106"/>
      <c r="F14" s="493"/>
      <c r="G14" s="106"/>
    </row>
    <row r="15" spans="1:7" ht="36.75" customHeight="1">
      <c r="A15" s="570" t="s">
        <v>88</v>
      </c>
      <c r="B15" s="571"/>
      <c r="C15" s="494">
        <f>SUM(C8:C14)</f>
        <v>3</v>
      </c>
      <c r="D15" s="494">
        <f>SUM(D8:D14)</f>
        <v>23</v>
      </c>
      <c r="E15" s="494">
        <f>SUM(E8:E14)</f>
        <v>24</v>
      </c>
      <c r="F15" s="494">
        <f>SUM(F8:F14)</f>
        <v>455</v>
      </c>
      <c r="G15" s="494">
        <f>SUM(G8:G14)</f>
        <v>458</v>
      </c>
    </row>
  </sheetData>
  <mergeCells count="6">
    <mergeCell ref="F6:G6"/>
    <mergeCell ref="A6:A7"/>
    <mergeCell ref="A15:B15"/>
    <mergeCell ref="B6:B7"/>
    <mergeCell ref="C6:C7"/>
    <mergeCell ref="D6:E6"/>
  </mergeCells>
  <phoneticPr fontId="11" type="noConversion"/>
  <pageMargins left="0.74803149606299213" right="0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view="pageBreakPreview" topLeftCell="A4" zoomScaleSheetLayoutView="100" workbookViewId="0">
      <selection activeCell="H20" sqref="H20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8">
      <c r="A1" s="219"/>
      <c r="B1" s="220" t="s">
        <v>173</v>
      </c>
      <c r="C1" s="211" t="str">
        <f>Kadar.ode.!C1</f>
        <v>Специјална болница за болести штитасте жлезде и болести метаболизма "Златибор"</v>
      </c>
      <c r="D1" s="215"/>
      <c r="E1" s="215"/>
      <c r="F1" s="215"/>
      <c r="G1" s="217"/>
      <c r="H1" s="3"/>
    </row>
    <row r="2" spans="1:8">
      <c r="A2" s="219"/>
      <c r="B2" s="220" t="s">
        <v>174</v>
      </c>
      <c r="C2" s="211" t="str">
        <f>Kadar.ode.!C2</f>
        <v>07221452</v>
      </c>
      <c r="D2" s="215"/>
      <c r="E2" s="215"/>
      <c r="F2" s="215"/>
      <c r="G2" s="217"/>
      <c r="H2" s="3"/>
    </row>
    <row r="3" spans="1:8">
      <c r="A3" s="219"/>
      <c r="B3" s="220"/>
      <c r="C3" s="211"/>
      <c r="D3" s="215"/>
      <c r="E3" s="215"/>
      <c r="F3" s="215"/>
      <c r="G3" s="217"/>
      <c r="H3" s="3"/>
    </row>
    <row r="4" spans="1:8" ht="14.25">
      <c r="A4" s="219"/>
      <c r="B4" s="220" t="s">
        <v>1833</v>
      </c>
      <c r="C4" s="212" t="s">
        <v>280</v>
      </c>
      <c r="D4" s="216"/>
      <c r="E4" s="216"/>
      <c r="F4" s="216"/>
      <c r="G4" s="218"/>
    </row>
    <row r="5" spans="1:8" ht="12.75" customHeight="1"/>
    <row r="6" spans="1:8" s="1" customFormat="1" ht="23.25" customHeight="1">
      <c r="A6" s="576" t="s">
        <v>171</v>
      </c>
      <c r="B6" s="578" t="s">
        <v>54</v>
      </c>
      <c r="C6" s="578" t="s">
        <v>134</v>
      </c>
      <c r="D6" s="568" t="s">
        <v>207</v>
      </c>
      <c r="E6" s="568"/>
      <c r="F6" s="572" t="s">
        <v>208</v>
      </c>
      <c r="G6" s="573"/>
    </row>
    <row r="7" spans="1:8" s="1" customFormat="1" ht="32.25" customHeight="1" thickBot="1">
      <c r="A7" s="577"/>
      <c r="B7" s="579"/>
      <c r="C7" s="579"/>
      <c r="D7" s="101" t="s">
        <v>1775</v>
      </c>
      <c r="E7" s="101" t="s">
        <v>1776</v>
      </c>
      <c r="F7" s="101" t="s">
        <v>1775</v>
      </c>
      <c r="G7" s="101" t="s">
        <v>1776</v>
      </c>
    </row>
    <row r="8" spans="1:8" ht="21.95" customHeight="1" thickTop="1">
      <c r="A8" s="265"/>
      <c r="B8" s="121"/>
      <c r="C8" s="122"/>
      <c r="D8" s="123"/>
      <c r="E8" s="123"/>
      <c r="F8" s="103"/>
      <c r="G8" s="103"/>
    </row>
    <row r="9" spans="1:8" ht="21.95" customHeight="1">
      <c r="A9" s="266"/>
      <c r="B9" s="124"/>
      <c r="C9" s="106"/>
      <c r="D9" s="125"/>
      <c r="E9" s="125"/>
      <c r="F9" s="105"/>
      <c r="G9" s="105"/>
    </row>
    <row r="10" spans="1:8" ht="21.95" customHeight="1">
      <c r="A10" s="267"/>
      <c r="B10" s="126"/>
      <c r="C10" s="106"/>
      <c r="D10" s="125"/>
      <c r="E10" s="125"/>
      <c r="F10" s="125"/>
      <c r="G10" s="125"/>
    </row>
    <row r="11" spans="1:8" ht="21.95" customHeight="1">
      <c r="A11" s="266"/>
      <c r="B11" s="124"/>
      <c r="C11" s="127"/>
      <c r="D11" s="128"/>
      <c r="E11" s="128"/>
      <c r="F11" s="128"/>
      <c r="G11" s="128"/>
    </row>
    <row r="12" spans="1:8" ht="21.95" customHeight="1">
      <c r="A12" s="268"/>
      <c r="B12" s="126"/>
      <c r="C12" s="106"/>
      <c r="D12" s="125"/>
      <c r="E12" s="125"/>
      <c r="F12" s="125"/>
      <c r="G12" s="125"/>
    </row>
    <row r="13" spans="1:8" ht="21.95" customHeight="1">
      <c r="A13" s="266"/>
      <c r="B13" s="129"/>
      <c r="C13" s="127"/>
      <c r="D13" s="128"/>
      <c r="E13" s="128"/>
      <c r="F13" s="128"/>
      <c r="G13" s="128"/>
    </row>
    <row r="14" spans="1:8" ht="21.95" customHeight="1">
      <c r="A14" s="268"/>
      <c r="B14" s="126"/>
      <c r="C14" s="106"/>
      <c r="D14" s="125"/>
      <c r="E14" s="125"/>
      <c r="F14" s="125"/>
      <c r="G14" s="125"/>
    </row>
    <row r="15" spans="1:8" ht="21.95" customHeight="1">
      <c r="A15" s="266"/>
      <c r="B15" s="124"/>
      <c r="C15" s="127"/>
      <c r="D15" s="128"/>
      <c r="E15" s="128"/>
      <c r="F15" s="128"/>
      <c r="G15" s="128"/>
    </row>
    <row r="16" spans="1:8" ht="21.95" customHeight="1">
      <c r="A16" s="268"/>
      <c r="B16" s="126"/>
      <c r="C16" s="106"/>
      <c r="D16" s="125"/>
      <c r="E16" s="125"/>
      <c r="F16" s="119"/>
      <c r="G16" s="119"/>
    </row>
    <row r="17" spans="1:7" ht="21.95" customHeight="1" thickBot="1">
      <c r="A17" s="269"/>
      <c r="B17" s="130"/>
      <c r="C17" s="131"/>
      <c r="D17" s="132"/>
      <c r="E17" s="132"/>
      <c r="F17" s="104"/>
      <c r="G17" s="133"/>
    </row>
    <row r="18" spans="1:7" ht="24.95" customHeight="1" thickTop="1">
      <c r="A18" s="574" t="s">
        <v>88</v>
      </c>
      <c r="B18" s="575"/>
      <c r="C18" s="270"/>
      <c r="D18" s="271"/>
      <c r="E18" s="271"/>
      <c r="F18" s="271"/>
      <c r="G18" s="271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Pregledi</vt:lpstr>
      <vt:lpstr>Operacije</vt:lpstr>
      <vt:lpstr>DSG</vt:lpstr>
      <vt:lpstr>Usluge</vt:lpstr>
      <vt:lpstr>Dijagnostika</vt:lpstr>
      <vt:lpstr>Lab</vt:lpstr>
      <vt:lpstr>Dijalize</vt:lpstr>
      <vt:lpstr>Krv</vt:lpstr>
      <vt:lpstr>Krv_transfuz</vt:lpstr>
      <vt:lpstr>Lekovi</vt:lpstr>
      <vt:lpstr>Implantati</vt:lpstr>
      <vt:lpstr>Sanitet.mat</vt:lpstr>
      <vt:lpstr>Liste.čekanja</vt:lpstr>
      <vt:lpstr>Kadar.nem.!Print_Area</vt:lpstr>
      <vt:lpstr>Krv!Print_Area</vt:lpstr>
      <vt:lpstr>Krv_transfuz!Print_Area</vt:lpstr>
      <vt:lpstr>Lekovi!Print_Area</vt:lpstr>
      <vt:lpstr>Liste.čekanja!Print_Area</vt:lpstr>
      <vt:lpstr>Neonatologija!Print_Area</vt:lpstr>
      <vt:lpstr>Sanitet.mat!Print_Area</vt:lpstr>
      <vt:lpstr>Dijagnostika!Print_Titles</vt:lpstr>
      <vt:lpstr>Implantati!Print_Titles</vt:lpstr>
      <vt:lpstr>Kadar.zaj.med.del.!Print_Titles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Slava</cp:lastModifiedBy>
  <cp:lastPrinted>2019-01-24T09:55:04Z</cp:lastPrinted>
  <dcterms:created xsi:type="dcterms:W3CDTF">1998-03-25T08:50:17Z</dcterms:created>
  <dcterms:modified xsi:type="dcterms:W3CDTF">2019-02-11T11:11:14Z</dcterms:modified>
</cp:coreProperties>
</file>