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15480" windowHeight="11580" tabRatio="704"/>
  </bookViews>
  <sheets>
    <sheet name="САДРЖАЈ" sheetId="203" r:id="rId1"/>
    <sheet name="Kadar.ode." sheetId="189" r:id="rId2"/>
    <sheet name="Kadar.dne.bol.dij." sheetId="191" r:id="rId3"/>
    <sheet name="Kadar.zaj.med.del." sheetId="192" r:id="rId4"/>
    <sheet name="Kadar.nem." sheetId="169" r:id="rId5"/>
    <sheet name="Kadar.zbirno " sheetId="174" r:id="rId6"/>
    <sheet name="Kapaciteti i korišćenje" sheetId="209" r:id="rId7"/>
    <sheet name="Pratioci" sheetId="197" r:id="rId8"/>
    <sheet name="Dnevne.bolnice" sheetId="208" r:id="rId9"/>
    <sheet name="Neonatologija" sheetId="183" r:id="rId10"/>
    <sheet name="Pregledi" sheetId="185" r:id="rId11"/>
    <sheet name="Operacije" sheetId="213" r:id="rId12"/>
    <sheet name="DSG" sheetId="212" r:id="rId13"/>
    <sheet name="Usluge" sheetId="210" r:id="rId14"/>
    <sheet name="Dijagnostika" sheetId="153" r:id="rId15"/>
    <sheet name="Lab" sheetId="152" r:id="rId16"/>
    <sheet name="Dijalize" sheetId="211" r:id="rId17"/>
    <sheet name="Krv" sheetId="159" r:id="rId18"/>
    <sheet name="Lekovi" sheetId="160" r:id="rId19"/>
    <sheet name="Implantati" sheetId="161" r:id="rId20"/>
    <sheet name="Sanitet.mat" sheetId="162" r:id="rId21"/>
    <sheet name="Liste.čekanja" sheetId="200" r:id="rId22"/>
  </sheets>
  <definedNames>
    <definedName name="____W.O.R.K.B.O.O.K..C.O.N.T.E.N.T.S____" localSheetId="12">#REF!</definedName>
    <definedName name="____W.O.R.K.B.O.O.K..C.O.N.T.E.N.T.S____" localSheetId="11">#REF!</definedName>
    <definedName name="____W.O.R.K.B.O.O.K..C.O.N.T.E.N.T.S____">#REF!</definedName>
    <definedName name="_xlnm.Print_Area" localSheetId="4">Kadar.nem.!$A$1:$I$23</definedName>
    <definedName name="_xlnm.Print_Area" localSheetId="17">Krv!$A$1:$H$64</definedName>
    <definedName name="_xlnm.Print_Area" localSheetId="15">Lab!$A$1:$H$28</definedName>
    <definedName name="_xlnm.Print_Area" localSheetId="18">Lekovi!$A$1:$K$34</definedName>
    <definedName name="_xlnm.Print_Area" localSheetId="21">Liste.čekanja!$A$1:$I$36</definedName>
    <definedName name="_xlnm.Print_Area" localSheetId="9">Neonatologija!$A$1:$F$12</definedName>
    <definedName name="_xlnm.Print_Area" localSheetId="20">Sanitet.mat!$A$1:$G$15</definedName>
    <definedName name="_xlnm.Print_Titles" localSheetId="14">Dijagnostika!$6:$7</definedName>
    <definedName name="_xlnm.Print_Titles" localSheetId="19">Implantati!$5:$7</definedName>
    <definedName name="_xlnm.Print_Titles" localSheetId="3">Kadar.zaj.med.del.!$A:$A</definedName>
    <definedName name="_xlnm.Print_Titles" localSheetId="15">Lab!$6:$7</definedName>
    <definedName name="_xlnm.Print_Titles" localSheetId="18">Lekovi!$5:$7</definedName>
    <definedName name="_xlnm.Print_Titles" localSheetId="21">Liste.čekanja!$1:$6</definedName>
  </definedNames>
  <calcPr calcId="124519"/>
</workbook>
</file>

<file path=xl/calcChain.xml><?xml version="1.0" encoding="utf-8"?>
<calcChain xmlns="http://schemas.openxmlformats.org/spreadsheetml/2006/main">
  <c r="I14" i="174"/>
  <c r="H14"/>
  <c r="K34" i="160"/>
  <c r="H34"/>
  <c r="D15" i="162"/>
  <c r="C10"/>
  <c r="C15" s="1"/>
  <c r="D10"/>
  <c r="G18" i="197"/>
  <c r="F18"/>
  <c r="E18"/>
  <c r="D18"/>
  <c r="L30" i="209"/>
  <c r="K28"/>
  <c r="K31"/>
  <c r="K30"/>
  <c r="K29"/>
  <c r="I28"/>
  <c r="I31"/>
  <c r="I30"/>
  <c r="I29"/>
  <c r="H31"/>
  <c r="L31" s="1"/>
  <c r="G31"/>
  <c r="F31"/>
  <c r="J31" s="1"/>
  <c r="E31"/>
  <c r="H30"/>
  <c r="G30"/>
  <c r="F30"/>
  <c r="J30" s="1"/>
  <c r="E30"/>
  <c r="H29"/>
  <c r="L29" s="1"/>
  <c r="G29"/>
  <c r="F29"/>
  <c r="F28" s="1"/>
  <c r="E29"/>
  <c r="E28" s="1"/>
  <c r="D31"/>
  <c r="D30"/>
  <c r="D29"/>
  <c r="D28" s="1"/>
  <c r="G28"/>
  <c r="H28"/>
  <c r="L28" s="1"/>
  <c r="H12"/>
  <c r="G12"/>
  <c r="F12"/>
  <c r="E12"/>
  <c r="D12"/>
  <c r="D8"/>
  <c r="H8"/>
  <c r="L8" s="1"/>
  <c r="G8"/>
  <c r="K8" s="1"/>
  <c r="F8"/>
  <c r="E8"/>
  <c r="H41" i="210"/>
  <c r="G41"/>
  <c r="D58"/>
  <c r="C58"/>
  <c r="H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D17"/>
  <c r="C17"/>
  <c r="G17" s="1"/>
  <c r="H16"/>
  <c r="H17" s="1"/>
  <c r="G16"/>
  <c r="F13"/>
  <c r="F60" s="1"/>
  <c r="E13"/>
  <c r="E60" s="1"/>
  <c r="D13"/>
  <c r="C13"/>
  <c r="H12"/>
  <c r="G12"/>
  <c r="H11"/>
  <c r="G11"/>
  <c r="H10"/>
  <c r="H13" s="1"/>
  <c r="G10"/>
  <c r="G13" s="1"/>
  <c r="C1" i="152"/>
  <c r="D36" i="153"/>
  <c r="C36"/>
  <c r="H20"/>
  <c r="G20"/>
  <c r="F19"/>
  <c r="H19" s="1"/>
  <c r="H36" s="1"/>
  <c r="E19"/>
  <c r="G19" s="1"/>
  <c r="G36" s="1"/>
  <c r="H18"/>
  <c r="G18"/>
  <c r="G21" i="185"/>
  <c r="C21"/>
  <c r="D12"/>
  <c r="D21" s="1"/>
  <c r="C12"/>
  <c r="H11"/>
  <c r="G11"/>
  <c r="H10"/>
  <c r="G10"/>
  <c r="H9"/>
  <c r="H12" s="1"/>
  <c r="H21" s="1"/>
  <c r="G9"/>
  <c r="G12" s="1"/>
  <c r="F26" i="152"/>
  <c r="H24"/>
  <c r="G24"/>
  <c r="F24"/>
  <c r="E24"/>
  <c r="D24"/>
  <c r="C24"/>
  <c r="H8"/>
  <c r="G8"/>
  <c r="C26"/>
  <c r="F10"/>
  <c r="E10"/>
  <c r="E26" s="1"/>
  <c r="D10"/>
  <c r="D26" s="1"/>
  <c r="C10"/>
  <c r="H16"/>
  <c r="G16"/>
  <c r="H15"/>
  <c r="G15"/>
  <c r="H14"/>
  <c r="G14"/>
  <c r="G10" s="1"/>
  <c r="G26" s="1"/>
  <c r="H13"/>
  <c r="G13"/>
  <c r="H12"/>
  <c r="H10" s="1"/>
  <c r="H26" s="1"/>
  <c r="G12"/>
  <c r="H11"/>
  <c r="G11"/>
  <c r="C3" i="213"/>
  <c r="C2"/>
  <c r="C1"/>
  <c r="P21"/>
  <c r="O21"/>
  <c r="N21"/>
  <c r="M21"/>
  <c r="L21"/>
  <c r="K21"/>
  <c r="J21"/>
  <c r="I21"/>
  <c r="H21"/>
  <c r="G21"/>
  <c r="F21"/>
  <c r="E21"/>
  <c r="D21"/>
  <c r="C21"/>
  <c r="J28" i="209" l="1"/>
  <c r="J29"/>
  <c r="I8"/>
  <c r="J8"/>
  <c r="D60" i="210"/>
  <c r="C60"/>
  <c r="G58"/>
  <c r="G60" s="1"/>
  <c r="H58"/>
  <c r="H60" s="1"/>
  <c r="E36" i="153"/>
  <c r="F36"/>
  <c r="C3" i="212"/>
  <c r="C2"/>
  <c r="C1"/>
  <c r="D8"/>
  <c r="C8"/>
  <c r="H38" i="159" l="1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C3" i="174"/>
  <c r="C3" i="169"/>
  <c r="C3" i="192"/>
  <c r="C3" i="191"/>
  <c r="C2" i="200"/>
  <c r="C2" i="162"/>
  <c r="C2" i="161"/>
  <c r="C2" i="160"/>
  <c r="C2" i="159"/>
  <c r="C2" i="211"/>
  <c r="C2" i="152"/>
  <c r="C2" i="153"/>
  <c r="C2" i="185"/>
  <c r="C2" i="210"/>
  <c r="C2" i="183"/>
  <c r="C2" i="208"/>
  <c r="C2" i="197"/>
  <c r="C2" i="209"/>
  <c r="C2" i="174"/>
  <c r="C2" i="169"/>
  <c r="C2" i="192"/>
  <c r="C2" i="191"/>
  <c r="C1" i="200"/>
  <c r="C1" i="162"/>
  <c r="C1" i="161"/>
  <c r="C1" i="160"/>
  <c r="C1" i="159"/>
  <c r="C1" i="211"/>
  <c r="C1" i="153"/>
  <c r="C1" i="185"/>
  <c r="C1" i="210"/>
  <c r="C1" i="183"/>
  <c r="C1" i="208"/>
  <c r="C1" i="209"/>
  <c r="C1" i="174"/>
  <c r="C1" i="169"/>
  <c r="C1" i="192"/>
  <c r="C1" i="191"/>
  <c r="O21" i="192"/>
  <c r="O20"/>
  <c r="O19"/>
  <c r="O18"/>
  <c r="O17"/>
  <c r="O16"/>
  <c r="O15"/>
  <c r="O14"/>
  <c r="O13"/>
  <c r="O12"/>
  <c r="O11"/>
  <c r="O10"/>
  <c r="O9"/>
  <c r="O8"/>
  <c r="J21"/>
  <c r="J20"/>
  <c r="J19"/>
  <c r="J18"/>
  <c r="J17"/>
  <c r="J16"/>
  <c r="J15"/>
  <c r="J14"/>
  <c r="J13"/>
  <c r="J12"/>
  <c r="J11"/>
  <c r="D9" i="174"/>
  <c r="J10" i="192"/>
  <c r="J9"/>
  <c r="J8"/>
  <c r="L14" i="209"/>
  <c r="K14"/>
  <c r="J14"/>
  <c r="I14"/>
  <c r="L12"/>
  <c r="K12"/>
  <c r="J12"/>
  <c r="I12"/>
  <c r="L11"/>
  <c r="K11"/>
  <c r="J11"/>
  <c r="I11"/>
  <c r="L10"/>
  <c r="K10"/>
  <c r="J10"/>
  <c r="I10"/>
  <c r="L9"/>
  <c r="K9"/>
  <c r="J9"/>
  <c r="I9"/>
  <c r="F36" i="159"/>
  <c r="H36"/>
  <c r="K18" i="192"/>
  <c r="K11"/>
  <c r="G22" i="169"/>
  <c r="G21"/>
  <c r="G20"/>
  <c r="G19"/>
  <c r="G18"/>
  <c r="G17"/>
  <c r="G16"/>
  <c r="G15"/>
  <c r="G14"/>
  <c r="D22"/>
  <c r="D21"/>
  <c r="D20"/>
  <c r="D19"/>
  <c r="D18"/>
  <c r="D17"/>
  <c r="D16"/>
  <c r="D15"/>
  <c r="D14"/>
  <c r="W22" i="192"/>
  <c r="V22"/>
  <c r="U22"/>
  <c r="F9" i="174" s="1"/>
  <c r="T22" i="192"/>
  <c r="R22"/>
  <c r="Q22"/>
  <c r="N22"/>
  <c r="M22"/>
  <c r="L22"/>
  <c r="I22"/>
  <c r="H22"/>
  <c r="G22"/>
  <c r="F22"/>
  <c r="E22"/>
  <c r="C9" i="174"/>
  <c r="E9" s="1"/>
  <c r="O12" i="191"/>
  <c r="O13"/>
  <c r="O14"/>
  <c r="O15"/>
  <c r="O16"/>
  <c r="L12"/>
  <c r="L13"/>
  <c r="L14"/>
  <c r="L15"/>
  <c r="L16"/>
  <c r="I12"/>
  <c r="I13"/>
  <c r="I14"/>
  <c r="I15"/>
  <c r="I16"/>
  <c r="R18"/>
  <c r="Q18"/>
  <c r="P18"/>
  <c r="N18"/>
  <c r="M18"/>
  <c r="K18"/>
  <c r="J18"/>
  <c r="H18"/>
  <c r="G18"/>
  <c r="F18"/>
  <c r="J15" i="189"/>
  <c r="K15"/>
  <c r="B8" i="183"/>
  <c r="C8"/>
  <c r="D8"/>
  <c r="E8"/>
  <c r="F8"/>
  <c r="I23" i="169"/>
  <c r="F13" i="174" s="1"/>
  <c r="H23" i="169"/>
  <c r="F12" i="174" s="1"/>
  <c r="E23" i="169"/>
  <c r="C13" i="174" s="1"/>
  <c r="F23" i="169"/>
  <c r="D13" i="174" s="1"/>
  <c r="B23" i="169"/>
  <c r="C12" i="174" s="1"/>
  <c r="C23" i="169"/>
  <c r="D12" i="174" s="1"/>
  <c r="G13" i="169"/>
  <c r="D13"/>
  <c r="D22" i="192"/>
  <c r="S21"/>
  <c r="P21"/>
  <c r="K21"/>
  <c r="S20"/>
  <c r="P20"/>
  <c r="K20"/>
  <c r="S19"/>
  <c r="P19"/>
  <c r="K19"/>
  <c r="S18"/>
  <c r="P18"/>
  <c r="S17"/>
  <c r="P17"/>
  <c r="K17"/>
  <c r="S16"/>
  <c r="P16"/>
  <c r="K16"/>
  <c r="S15"/>
  <c r="P15"/>
  <c r="K15"/>
  <c r="S14"/>
  <c r="P14"/>
  <c r="K14"/>
  <c r="S13"/>
  <c r="P13"/>
  <c r="K13"/>
  <c r="S12"/>
  <c r="P12"/>
  <c r="K12"/>
  <c r="S11"/>
  <c r="P11"/>
  <c r="S10"/>
  <c r="P10"/>
  <c r="K10"/>
  <c r="S9"/>
  <c r="P9"/>
  <c r="K9"/>
  <c r="S8"/>
  <c r="P8"/>
  <c r="K8"/>
  <c r="E18" i="191"/>
  <c r="O17"/>
  <c r="L17"/>
  <c r="I17"/>
  <c r="O11"/>
  <c r="L11"/>
  <c r="I11"/>
  <c r="O10"/>
  <c r="L10"/>
  <c r="I10"/>
  <c r="O9"/>
  <c r="L9"/>
  <c r="I9"/>
  <c r="O8"/>
  <c r="L8"/>
  <c r="I8"/>
  <c r="AF15" i="189"/>
  <c r="AE15"/>
  <c r="F10" i="174"/>
  <c r="AD15" i="189"/>
  <c r="Z15"/>
  <c r="AA15"/>
  <c r="AB15"/>
  <c r="R15"/>
  <c r="S15"/>
  <c r="T15"/>
  <c r="U15"/>
  <c r="V15"/>
  <c r="W15"/>
  <c r="I15"/>
  <c r="L15"/>
  <c r="M15"/>
  <c r="N15"/>
  <c r="O15"/>
  <c r="E15"/>
  <c r="F15"/>
  <c r="G15"/>
  <c r="C15"/>
  <c r="B15"/>
  <c r="AC14"/>
  <c r="X14"/>
  <c r="Y14" s="1"/>
  <c r="P14"/>
  <c r="Q14" s="1"/>
  <c r="H14"/>
  <c r="D14" s="1"/>
  <c r="AC13"/>
  <c r="X13"/>
  <c r="Y13" s="1"/>
  <c r="P13"/>
  <c r="Q13" s="1"/>
  <c r="H13"/>
  <c r="D13" s="1"/>
  <c r="AC12"/>
  <c r="X12"/>
  <c r="Y12" s="1"/>
  <c r="P12"/>
  <c r="Q12" s="1"/>
  <c r="H12"/>
  <c r="D12" s="1"/>
  <c r="AC11"/>
  <c r="X11"/>
  <c r="Y11" s="1"/>
  <c r="P11"/>
  <c r="Q11" s="1"/>
  <c r="H11"/>
  <c r="D11" s="1"/>
  <c r="AC10"/>
  <c r="X10"/>
  <c r="Y10" s="1"/>
  <c r="P10"/>
  <c r="Q10" s="1"/>
  <c r="H10"/>
  <c r="D10" s="1"/>
  <c r="AC9"/>
  <c r="X9"/>
  <c r="Y9" s="1"/>
  <c r="P9"/>
  <c r="Q9" s="1"/>
  <c r="H9"/>
  <c r="D9" s="1"/>
  <c r="H35" i="159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D23" i="169"/>
  <c r="F11" i="174" l="1"/>
  <c r="G23" i="169"/>
  <c r="P22" i="192"/>
  <c r="P15" i="189"/>
  <c r="Q15" s="1"/>
  <c r="I18" i="191"/>
  <c r="K22" i="192"/>
  <c r="G9" i="174"/>
  <c r="L18" i="191"/>
  <c r="C8" i="174"/>
  <c r="C11"/>
  <c r="J22" i="192"/>
  <c r="X15" i="189"/>
  <c r="Y15" s="1"/>
  <c r="O18" i="191"/>
  <c r="D11" i="174"/>
  <c r="O22" i="192"/>
  <c r="H15" i="189"/>
  <c r="D15" s="1"/>
  <c r="F8" i="174"/>
  <c r="S22" i="192"/>
  <c r="G12" i="174"/>
  <c r="E12"/>
  <c r="E13"/>
  <c r="AC15" i="189"/>
  <c r="G13" i="174"/>
  <c r="C10"/>
  <c r="F14" l="1"/>
  <c r="G11"/>
  <c r="E11"/>
  <c r="D8"/>
  <c r="E8" s="1"/>
  <c r="G8"/>
  <c r="D10"/>
  <c r="E10" s="1"/>
  <c r="G10"/>
  <c r="C14"/>
  <c r="G14" l="1"/>
  <c r="E14"/>
  <c r="D14"/>
</calcChain>
</file>

<file path=xl/sharedStrings.xml><?xml version="1.0" encoding="utf-8"?>
<sst xmlns="http://schemas.openxmlformats.org/spreadsheetml/2006/main" count="2308" uniqueCount="1917">
  <si>
    <t>БРОЈ</t>
  </si>
  <si>
    <t>ВРСТА</t>
  </si>
  <si>
    <t>УКУПНО</t>
  </si>
  <si>
    <t>У К У П Н О</t>
  </si>
  <si>
    <t>инт.нега</t>
  </si>
  <si>
    <t>полу инт.</t>
  </si>
  <si>
    <t>Р.бр.</t>
  </si>
  <si>
    <t>станд. н.</t>
  </si>
  <si>
    <t xml:space="preserve">Врста лека по ЈКЛ </t>
  </si>
  <si>
    <t>Шифра лека (АТЦ)</t>
  </si>
  <si>
    <t>Заштићено име лека</t>
  </si>
  <si>
    <t>Фармацеутски облик</t>
  </si>
  <si>
    <t xml:space="preserve"> Паковање и јачина</t>
  </si>
  <si>
    <t>Количина</t>
  </si>
  <si>
    <t>Цена по паковању</t>
  </si>
  <si>
    <t xml:space="preserve">Укупна вредност </t>
  </si>
  <si>
    <t>ГРУПА САНИТЕТСКОГ МАТЕРИЈАЛА</t>
  </si>
  <si>
    <t>Институт за јавно здравље Србије</t>
  </si>
  <si>
    <t>„Др Милан Јовановић Батут“</t>
  </si>
  <si>
    <t xml:space="preserve">ПЛАНСКО-ИЗВЕШТАЈНЕ ТАБЕЛЕ </t>
  </si>
  <si>
    <t>ЗА СТАЦИОНАРНЕ ЗДРАВСТВЕНЕ УСТАНОВЕ</t>
  </si>
  <si>
    <t>Инт.ниво 2</t>
  </si>
  <si>
    <t>Инт. ниво 3</t>
  </si>
  <si>
    <t>Стандардна нега</t>
  </si>
  <si>
    <t>Доктори медицине</t>
  </si>
  <si>
    <t>медицинске сестре-техничари</t>
  </si>
  <si>
    <t>здравствени сарадници</t>
  </si>
  <si>
    <t>разлика</t>
  </si>
  <si>
    <t>Број смена</t>
  </si>
  <si>
    <t>Број дијализа годишње</t>
  </si>
  <si>
    <t>Број постеља на који се примењује норматив</t>
  </si>
  <si>
    <t>Основна радиолошка дијагностика</t>
  </si>
  <si>
    <t>ЦТ</t>
  </si>
  <si>
    <t>МР</t>
  </si>
  <si>
    <t>Клиничко - биохемијска и хематолошка дијагностика</t>
  </si>
  <si>
    <t>Микробиолошка дијагностика</t>
  </si>
  <si>
    <t>Патологија, патохистологија и цитологија</t>
  </si>
  <si>
    <t>Анестезиологија са реанимацијом</t>
  </si>
  <si>
    <t>Трансфузиологија</t>
  </si>
  <si>
    <t>Нуклеарна медицина</t>
  </si>
  <si>
    <t>Физикална медицина и рехабилитација</t>
  </si>
  <si>
    <t>Фармацеутска здравствена делатност (болничка апотека)</t>
  </si>
  <si>
    <t>Социјална медицина, информатика и статистика</t>
  </si>
  <si>
    <t>Послови припреме дијета за пацијенте и контрола намирница</t>
  </si>
  <si>
    <t>Назив организационе једицине</t>
  </si>
  <si>
    <t>Административни</t>
  </si>
  <si>
    <t>Возачи санитетског превоза</t>
  </si>
  <si>
    <t>Норматив</t>
  </si>
  <si>
    <t>Технички</t>
  </si>
  <si>
    <t>ДИЈАЛИЗА</t>
  </si>
  <si>
    <t>Укупна вредност</t>
  </si>
  <si>
    <t>Просечна цена</t>
  </si>
  <si>
    <t>доза</t>
  </si>
  <si>
    <t>Шифра</t>
  </si>
  <si>
    <t>Организациона јединица</t>
  </si>
  <si>
    <t>Делатност - служба  (у складу са Статутом)</t>
  </si>
  <si>
    <t>Постељни фонд (у складу са Уредбом)</t>
  </si>
  <si>
    <t>Увећано за примар</t>
  </si>
  <si>
    <t>ДОКТОРИ МЕДИЦИНЕ</t>
  </si>
  <si>
    <t>ФАРМАЦЕУТИ</t>
  </si>
  <si>
    <t>МЕДИЦИНСКЕ СЕСТРЕ/ТЕХНИЧАРИ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</si>
  <si>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</si>
  <si>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</si>
  <si>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</si>
  <si>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>Разлика</t>
  </si>
  <si>
    <t>САДРЖАЈ</t>
  </si>
  <si>
    <t>A</t>
  </si>
  <si>
    <t>B</t>
  </si>
  <si>
    <t>C</t>
  </si>
  <si>
    <t>D</t>
  </si>
  <si>
    <t>G</t>
  </si>
  <si>
    <t>H</t>
  </si>
  <si>
    <t>J</t>
  </si>
  <si>
    <t>L</t>
  </si>
  <si>
    <t>M</t>
  </si>
  <si>
    <t>N</t>
  </si>
  <si>
    <t>P</t>
  </si>
  <si>
    <t>R</t>
  </si>
  <si>
    <t>S</t>
  </si>
  <si>
    <t>V</t>
  </si>
  <si>
    <t>ЦИТОСТАТИЦИ СА Б ЛИСТЕ</t>
  </si>
  <si>
    <t>ЛЕКОВИ ЗА ХЕМОФИЛИЈУ</t>
  </si>
  <si>
    <t>ЛЕКОВИ У ЗУ</t>
  </si>
  <si>
    <t>АНТИИНФЕКТИВНИ ЛЕКОВИ ЗА СИСТЕМСКУ ПРИМЕНУ</t>
  </si>
  <si>
    <t>АНТИНЕОПЛАСТИЦИ И ИМУНОМОДУЛАТОРИ</t>
  </si>
  <si>
    <t>ОСТАЛО</t>
  </si>
  <si>
    <t>ХОРМОНИ ЗА СИСТЕМСКУ ПРИМЕНУ, ИСКЉУЧУЈУЋИ ПОЛНЕ ХОРМОНЕ И ИНСУЛИН</t>
  </si>
  <si>
    <t>АНТИПАРАЗИТНИ ПРОИЗВОДИ, ИНСЕКТИЦИДИ И СРЕДСТВА ЗА ЗАШТИТУ ОД ИНСЕКАТА</t>
  </si>
  <si>
    <t>Укупно</t>
  </si>
  <si>
    <t>8.</t>
  </si>
  <si>
    <t>8.1.</t>
  </si>
  <si>
    <t>8.2.</t>
  </si>
  <si>
    <t>8.3.</t>
  </si>
  <si>
    <t>8.3.1.</t>
  </si>
  <si>
    <t>8.3.2.</t>
  </si>
  <si>
    <t>8.4.</t>
  </si>
  <si>
    <t>8.5.</t>
  </si>
  <si>
    <t>Интезивна нега</t>
  </si>
  <si>
    <t>Полуинтезивна нега</t>
  </si>
  <si>
    <t xml:space="preserve">Општа нега </t>
  </si>
  <si>
    <t>Специјална нега</t>
  </si>
  <si>
    <t>ДИЈАГНОСТИЧКИ МАТЕРИЈАЛ (УКУПНО)</t>
  </si>
  <si>
    <t>ТЕРАПИЈСКИ МАТЕРИЈАЛ (УКУПНО)</t>
  </si>
  <si>
    <t>ЛАБОРАТОРИЈСКИ  МАТЕРИЈАЛ-РЕАГЕНСИ (УКУПНО)</t>
  </si>
  <si>
    <t>РЕАГЕНСИ-ХОРМОНИ (УКУПНО)</t>
  </si>
  <si>
    <t>САНИТЕТСКИ И МЕДИЦИНСКИ МАТЕРИЈАЛ - ОПШТИ (УКУПНО)</t>
  </si>
  <si>
    <t>РЕАГЕНСИ - ТУМОР МАРКЕРИ (УКУПНО)</t>
  </si>
  <si>
    <t>ОСТАЛИ САНИТЕТСКИ И МЕДИЦИНСКИ ПОТРОШНИ МАТЕРИЈАЛ (УКУПНО)</t>
  </si>
  <si>
    <t>САНИТЕТСКИ И МЕДИЦИНСКИ ПОТРОШНИ МАТЕРИЈАЛ (ЗБИР)</t>
  </si>
  <si>
    <t>Прол.</t>
  </si>
  <si>
    <t>Акут.</t>
  </si>
  <si>
    <t>Хрони.</t>
  </si>
  <si>
    <t>ЛЕКОВИ КОЈИ ДЕЛУЈУ НА НЕРВНИ СИСТЕМ</t>
  </si>
  <si>
    <t>ЛЕКОВИ  ЗА ЛЕЧЕЊЕ БОЛЕСТИ  ДИГЕСТИВНОГ СИСТЕМА И  МЕТАБОЛИЗМА</t>
  </si>
  <si>
    <t>ЛЕКОВИ ЗА ЛЕЧЕЊЕ ГЕНИТОУРИНАРНОГ СИСТЕМА И ПОЛНИ ХОРМОНИ</t>
  </si>
  <si>
    <t>ЛЕКОВИ КОЈИ ДЕЛУЈУ НА КАРДИОВАСКУЛАРНИ СИСТЕМ</t>
  </si>
  <si>
    <t>ЛЕКОВИ ЗА ЛЕЧЕЊЕ БОЛЕСТИ КОЖЕ И ПОТКОЖНОГ ТКИВА (ДЕРМАТИЦИ)</t>
  </si>
  <si>
    <t>ЛЕКОВИ ЗА БОЛЕСТИ МИШИЋНО-КОСТНОГ СИСТЕМА</t>
  </si>
  <si>
    <t>ЛЕКОВИ ЗА ЛЕЧЕЊЕ БОЛЕСТИ РЕСПИРАТОРНОГ СИСТЕМА</t>
  </si>
  <si>
    <t>ЛЕКОВИ КОЈИ ДЕЛУЈУ НА ОКО И УХО</t>
  </si>
  <si>
    <t>Шифра услуге</t>
  </si>
  <si>
    <t>БРОЈ ПАЦИЈЕНАТА-УКУПНО</t>
  </si>
  <si>
    <t>БРОЈ ПРЕГЛЕДАНИХ УЗОРАКА-УКУПНО</t>
  </si>
  <si>
    <t>ЛАБОРАТОРИЈСКЕ АНАЛИЗЕ -УКУПНО</t>
  </si>
  <si>
    <t>стандардна нега</t>
  </si>
  <si>
    <t xml:space="preserve">Број лекара према нормативу </t>
  </si>
  <si>
    <t>Разлика - број лекара</t>
  </si>
  <si>
    <t>Број сестара према нормативу</t>
  </si>
  <si>
    <t>Разлика - број медицинских сестара</t>
  </si>
  <si>
    <t>Број здравствених сарадника према нормативу</t>
  </si>
  <si>
    <t>Разлика - број здравствених сарадника</t>
  </si>
  <si>
    <t>Инт. ниво3</t>
  </si>
  <si>
    <t xml:space="preserve"> амбуланте, кабинети, сале</t>
  </si>
  <si>
    <t>Увечано за примар</t>
  </si>
  <si>
    <t>Број постеља/места</t>
  </si>
  <si>
    <t>доктори медицине</t>
  </si>
  <si>
    <t>мед. техничари</t>
  </si>
  <si>
    <t>здр. сарадници</t>
  </si>
  <si>
    <t>норматив</t>
  </si>
  <si>
    <t>Дијализе</t>
  </si>
  <si>
    <t>Број доктора медицине</t>
  </si>
  <si>
    <t>Број здравствених сарадника</t>
  </si>
  <si>
    <t>мед.техничари</t>
  </si>
  <si>
    <t>Клиничка фармакологија</t>
  </si>
  <si>
    <t>Напомена: попуњавају се подаци само за делатности које постоје у здравственој установи</t>
  </si>
  <si>
    <t>краткотрајна хоспитализација</t>
  </si>
  <si>
    <t>дуготрајна хоспитализација</t>
  </si>
  <si>
    <t xml:space="preserve"> *  Наводе се све остале здравствене услуге осим операција, тј. дијагностичке и терапијске здравствене услуге и интервенције</t>
  </si>
  <si>
    <t>000001</t>
  </si>
  <si>
    <t>000002</t>
  </si>
  <si>
    <t>Специјалистички преглед контролни</t>
  </si>
  <si>
    <t>Специјалистички преглед први</t>
  </si>
  <si>
    <t>59300-00</t>
  </si>
  <si>
    <t>55076-00</t>
  </si>
  <si>
    <t>90901-10</t>
  </si>
  <si>
    <t>Магнетна резонанца дојке</t>
  </si>
  <si>
    <t>Уллтразвучни преглед дојки</t>
  </si>
  <si>
    <t>Радиографско снимањe дојки,обострано</t>
  </si>
  <si>
    <t>*Ове услуге нису укључене у ултразвучну дијагностику</t>
  </si>
  <si>
    <t>* Услуге се планирају за организовани скрининг карцинома дојке са ознаком атрибута 24 и називом атрибута "организован скрининг"</t>
  </si>
  <si>
    <t>**  Услуге се планирају за организовани скрининг карцинома дојке са ознаком атрибута 24 и називом атрибута "организован скрининг"</t>
  </si>
  <si>
    <t>1. ХЕМОДИЈАЛИЗА УКУПНО</t>
  </si>
  <si>
    <t>13100-00</t>
  </si>
  <si>
    <t>Нископропусна хемодијализа</t>
  </si>
  <si>
    <t>Високопропусна хемодијализа</t>
  </si>
  <si>
    <t>13100-03</t>
  </si>
  <si>
    <t>Хемодијафилтрација</t>
  </si>
  <si>
    <t>2. ПЕРИТОНЕАЛНА ДИЈАЛИЗА УКУПНО</t>
  </si>
  <si>
    <t>13100-08</t>
  </si>
  <si>
    <t>13100-07</t>
  </si>
  <si>
    <t>13750-00</t>
  </si>
  <si>
    <t>Број апарата, број операционих сала</t>
  </si>
  <si>
    <t>Шифра орг.јед.</t>
  </si>
  <si>
    <t>Број постеља</t>
  </si>
  <si>
    <t>Назив здравствене установе</t>
  </si>
  <si>
    <t>Матични број здравствене установе</t>
  </si>
  <si>
    <t>Табела</t>
  </si>
  <si>
    <t>Датум</t>
  </si>
  <si>
    <t>од тога на специјализацији</t>
  </si>
  <si>
    <t>од тога специјалисти</t>
  </si>
  <si>
    <t>Укупан број медицинских сестара</t>
  </si>
  <si>
    <t>Укупно норматив за сестре</t>
  </si>
  <si>
    <t>Број запослених на неодређено време који се финансирају из других средстава</t>
  </si>
  <si>
    <t>Број постеља/места*</t>
  </si>
  <si>
    <t>*За дијализе се попуњавају дијализна места</t>
  </si>
  <si>
    <t>Број запослених на неодређено време који се финансирају из средстава обавезног здравственог осигурања</t>
  </si>
  <si>
    <t>Број медицинских сестара</t>
  </si>
  <si>
    <t>норматив медицинских сестара</t>
  </si>
  <si>
    <t>разлика медицинских сестара</t>
  </si>
  <si>
    <t>норматив  здравствених сарадника</t>
  </si>
  <si>
    <t>разлика здравствених сарадника</t>
  </si>
  <si>
    <t>Укупан број доктора медицине</t>
  </si>
  <si>
    <t>Укупно норматив за докторе медицине</t>
  </si>
  <si>
    <t>норматив доктора медицине</t>
  </si>
  <si>
    <t>разлика доктора медицине</t>
  </si>
  <si>
    <t>Број фармацеута</t>
  </si>
  <si>
    <t>Број мед. сестара</t>
  </si>
  <si>
    <t>Број здр. сарадника</t>
  </si>
  <si>
    <t>Административни радници</t>
  </si>
  <si>
    <t>Технички радници</t>
  </si>
  <si>
    <t>Укупан кадар у здравственој установи</t>
  </si>
  <si>
    <t>Укупно запослених на неодређено време</t>
  </si>
  <si>
    <t>Болничке постеље</t>
  </si>
  <si>
    <t>Број хоспитализованих лица</t>
  </si>
  <si>
    <t>Просечна дужина лечења (дани)</t>
  </si>
  <si>
    <t>Просечна заузетост постеља (%)</t>
  </si>
  <si>
    <t>Број дана хоспитализације</t>
  </si>
  <si>
    <t>Капацитети и коришћење болничких постеља</t>
  </si>
  <si>
    <t>Пратиоци лечених лица</t>
  </si>
  <si>
    <t>Број лечених лица</t>
  </si>
  <si>
    <t>Број дана лечења</t>
  </si>
  <si>
    <t>Врста неге</t>
  </si>
  <si>
    <t>Број</t>
  </si>
  <si>
    <t>Постеље</t>
  </si>
  <si>
    <t>Број новорођене деце</t>
  </si>
  <si>
    <t>Број дана боравка</t>
  </si>
  <si>
    <t>Неонатологија</t>
  </si>
  <si>
    <t>Организациона једицина</t>
  </si>
  <si>
    <t>Операције</t>
  </si>
  <si>
    <t>Назив услуге</t>
  </si>
  <si>
    <t>Специјалистички прегледи</t>
  </si>
  <si>
    <t>Прегледи у оквиру организованог скрининга рака*</t>
  </si>
  <si>
    <t>Сви прегледи укупно</t>
  </si>
  <si>
    <t>Назив</t>
  </si>
  <si>
    <t>Број прегледаних пацијената</t>
  </si>
  <si>
    <t>Укупан број услуга</t>
  </si>
  <si>
    <t>Услуге у оквиру организованог скрининга рака**</t>
  </si>
  <si>
    <t>Укупан број прегледаних пацијената</t>
  </si>
  <si>
    <t>Укупно свих услуга</t>
  </si>
  <si>
    <t>Амбулантни</t>
  </si>
  <si>
    <t>Стационарни</t>
  </si>
  <si>
    <t>Број апарата</t>
  </si>
  <si>
    <t>Дијагностичке процедуре са снимањем</t>
  </si>
  <si>
    <t>Број прегледаних узорака</t>
  </si>
  <si>
    <t>Б. Микробиолошке и паразитолошке анализе укупно</t>
  </si>
  <si>
    <t>В. Патохистолошке анализе укупно</t>
  </si>
  <si>
    <t>Д. ЦИТОГЕНЕТСКА ЛАБОРАТОРИЈА АНАЛИЗЕ УКУПНО</t>
  </si>
  <si>
    <t>Г. ЦИТОЛОШКА ЛАБОРАТОРИЈА-АНАЛИЗЕ ОРГАНИЗОВАНОГ СКРИНИНГА  РАКА  ГРЛИЋА МАТЕРИЦЕ**</t>
  </si>
  <si>
    <t>В1 АНАЛИЗЕ ОРГАНИЗОВАНОГ СКРИНИНГА  РАКА*</t>
  </si>
  <si>
    <t>Цела крв</t>
  </si>
  <si>
    <t>ml</t>
  </si>
  <si>
    <t>Цела крв филтрирана претходно</t>
  </si>
  <si>
    <t>Цела крв филтрирана накнадно</t>
  </si>
  <si>
    <t>Цела крв – мала запремина</t>
  </si>
  <si>
    <t>Цела крв, редукована плазма, за EST</t>
  </si>
  <si>
    <t>Цела крв 0/АУ за EST (ресуспендовани 0 Ег у АV плазми)</t>
  </si>
  <si>
    <t>Еритроцити (деплазматисана крв)</t>
  </si>
  <si>
    <t>Еритроцити филтрирани накнадно</t>
  </si>
  <si>
    <t>11,20+цена филтера</t>
  </si>
  <si>
    <t>Еритроцити филтрирани претходно</t>
  </si>
  <si>
    <t>Еритроцити испрани</t>
  </si>
  <si>
    <t>Еритроцити ресуспендовани осиромашени Le и Тг</t>
  </si>
  <si>
    <t>Еритроцити мала запремина</t>
  </si>
  <si>
    <t>Еритроцити ресуспендовани осиромашени Le и Тг – мала запремина</t>
  </si>
  <si>
    <t>Тромбоцити концентровани из ПРП</t>
  </si>
  <si>
    <t>760,94+цена филтера</t>
  </si>
  <si>
    <t>Тромбоцити из buffu coat</t>
  </si>
  <si>
    <t>27,55+цена филтера</t>
  </si>
  <si>
    <t>Тромбоцити Pul.</t>
  </si>
  <si>
    <t>23,61+цена филтера</t>
  </si>
  <si>
    <t>Тромбоцити аферезни</t>
  </si>
  <si>
    <t>2.072,31+цена сета</t>
  </si>
  <si>
    <t>Замрзнута свежа плазма</t>
  </si>
  <si>
    <t>Замрзнута свежа плазма – мала запремина</t>
  </si>
  <si>
    <t>Замрзнута свежа плазма – без криопреципитата</t>
  </si>
  <si>
    <t>Криопреципитат</t>
  </si>
  <si>
    <t>Фибрински лепак (аутологни)</t>
  </si>
  <si>
    <t>Гранулоцити аферезни</t>
  </si>
  <si>
    <t>9.018,85+цена сета</t>
  </si>
  <si>
    <t>Еритроцити – аутологни</t>
  </si>
  <si>
    <t>Цела крв – аутологна</t>
  </si>
  <si>
    <t>Замрзнута свежа плазма – аутологна</t>
  </si>
  <si>
    <t>Еритроцити за интраутерину трансфузију – мала запремина</t>
  </si>
  <si>
    <t>Крв и компоненте крви</t>
  </si>
  <si>
    <r>
      <t>Континуирана амбулаторна перитонеумска дијализа-</t>
    </r>
    <r>
      <rPr>
        <i/>
        <sz val="10"/>
        <color indexed="8"/>
        <rFont val="Arial"/>
        <family val="2"/>
      </rPr>
      <t>CAPD</t>
    </r>
  </si>
  <si>
    <r>
      <t>Аутоматска перитонеумска дијализа -</t>
    </r>
    <r>
      <rPr>
        <i/>
        <sz val="10"/>
        <color indexed="8"/>
        <rFont val="Arial"/>
        <family val="2"/>
      </rPr>
      <t>APD</t>
    </r>
  </si>
  <si>
    <r>
      <t>Интермитентна перитонеумска дијализа -</t>
    </r>
    <r>
      <rPr>
        <i/>
        <sz val="10"/>
        <color indexed="8"/>
        <rFont val="Arial"/>
        <family val="2"/>
      </rPr>
      <t>IPD</t>
    </r>
    <r>
      <rPr>
        <sz val="10"/>
        <color indexed="8"/>
        <rFont val="Arial"/>
        <family val="2"/>
      </rPr>
      <t xml:space="preserve"> (болнички вид хроничног лечења)</t>
    </r>
  </si>
  <si>
    <r>
      <t>3. КОНТИНУИРАНИ ПОСТУПЦИ ЗАМЕНЕ БУБРЕЖНЕ ФУНКЦИЈЕ (</t>
    </r>
    <r>
      <rPr>
        <i/>
        <sz val="10"/>
        <rFont val="Arial"/>
        <family val="2"/>
      </rPr>
      <t>CRRT</t>
    </r>
    <r>
      <rPr>
        <sz val="10"/>
        <rFont val="Arial"/>
        <family val="2"/>
      </rPr>
      <t>) И ПЛАЗМАФЕРЕЗА</t>
    </r>
  </si>
  <si>
    <t>Број лица на дијализи</t>
  </si>
  <si>
    <t>Број дијализа</t>
  </si>
  <si>
    <t>Финансијска вредност</t>
  </si>
  <si>
    <t>Цена*</t>
  </si>
  <si>
    <t>Лекови</t>
  </si>
  <si>
    <t>ЛЕКОВИ ЗА ЛЕЧЕЊЕ БОЛЕСТИ КРВИ И КРВОТВОРНИХ ОРГАНА</t>
  </si>
  <si>
    <t>Имплантати</t>
  </si>
  <si>
    <t>Санитетски и медицински потрошни материјал</t>
  </si>
  <si>
    <t>Листе чекања</t>
  </si>
  <si>
    <t>Капацитети и коришћење дневних болница</t>
  </si>
  <si>
    <t>Здравствене услуге</t>
  </si>
  <si>
    <t>Лабораторијска дијагностика</t>
  </si>
  <si>
    <t>1А. ПРЕГЛЕД НА КОМПЈУТЕРИЗОВАНОЈ ТОМОГРАФИЈИ (ЦТ)</t>
  </si>
  <si>
    <t>1Б. ПРЕГЛЕД НА  МАГНЕТНОЈ РЕЗОНАНЦИ (МР)</t>
  </si>
  <si>
    <t>2. ДИЈАГНОСТИЧКА КОРОНАРОГРАФИЈА И/ИЛИ КАТЕТЕРИЗАЦИЈА СРЦА</t>
  </si>
  <si>
    <t>3. РЕВАСКУЛАРИЗАЦИЈА МИОКАРДА</t>
  </si>
  <si>
    <t>3.1 Нехируршка реваскуларизација миокарда</t>
  </si>
  <si>
    <t>3.2 Хируршка реваскуларизација миокарда</t>
  </si>
  <si>
    <t>4. УГРАДЊА ПЕЈСМЕЈКЕРА И КАРДИОВЕРТЕР ДЕФИБРИЛАТОРА (ИЦД)</t>
  </si>
  <si>
    <t xml:space="preserve">5. УГРАДЊА ВЕШТАЧКИХ ВАЛВУЛА </t>
  </si>
  <si>
    <t>6. УГРАДЊА ГРАФТОВА ОД ВЕШТАЧКОГ МАТЕРИЈАЛА И ЕНДОВАСКУЛАРНИХ ГРАФТ ПРОТЕЗА</t>
  </si>
  <si>
    <t>7. ОПЕРАЦИЈА СЕНИЛНЕ И ПРЕСЕНИЛНЕ КАТАРАКТЕ СА УГРАДЊОМ ИНТРАОКУЛАРНИХ СОЧИВА</t>
  </si>
  <si>
    <t>8. УГРАДЊА ИМПЛАНТАТА У ОРТОПЕДИЈИ (КУКОВИ И КОЛЕНА)</t>
  </si>
  <si>
    <t>фармацеути</t>
  </si>
  <si>
    <t>Заједничке медицинске делатности</t>
  </si>
  <si>
    <t>Здравствени радници и сарадници на одељењима</t>
  </si>
  <si>
    <t>Здравствени радници и сарадници у дневној болници и дијализи</t>
  </si>
  <si>
    <t>Здравствени радници и сарадници у заједничким медицинским делатностима</t>
  </si>
  <si>
    <t>Немедицински радници</t>
  </si>
  <si>
    <t>** Услуге се планирају за организовани скрининг: карцинома дојке, карцинома грлића материце и колоректалног карцинома са ознаком атрибута 24 и називом атрибута "организовани скрининг"</t>
  </si>
  <si>
    <t>Рендген дијагностика (у загради уписати број апарата и број смена)</t>
  </si>
  <si>
    <t>Ултразвучна дијагностика (у загради уписати број апарата и број смена)</t>
  </si>
  <si>
    <t>Доплер* (у загради уписати број апарата и број смена)</t>
  </si>
  <si>
    <t>ЦТ Скенер (у загради уписати број апарата и број смена)</t>
  </si>
  <si>
    <t>Магнетна резонанца (у загради уписати број апарата и број смена)</t>
  </si>
  <si>
    <t>А. Биохемијске и хематолошке анализе укупно</t>
  </si>
  <si>
    <t>*Услуге се планирају за организовани скрининг  карцинома дојке  и колоректалног карцинома са ознаком атрибута 24 и називом атрибута "организовани скрининг"</t>
  </si>
  <si>
    <t>** Услуге се планирају за организовани скрининг  карцинома грлића материце  са ознаком атрибута 24 и називом атрибута "организовани скрининг"</t>
  </si>
  <si>
    <t>Врста дијализе / Назив услуге</t>
  </si>
  <si>
    <t>Јед. мере</t>
  </si>
  <si>
    <t>Грана медицине / Врста имплантанта</t>
  </si>
  <si>
    <t xml:space="preserve">Групе процедура / Назив услуге </t>
  </si>
  <si>
    <t>основни норматив</t>
  </si>
  <si>
    <t>Укупан норматив</t>
  </si>
  <si>
    <t>Број пратилаца</t>
  </si>
  <si>
    <t>Број запослених на одређено време због замене одсутних запослених</t>
  </si>
  <si>
    <t>Број запослених на одређено време због повећаног обима посла</t>
  </si>
  <si>
    <t xml:space="preserve"> </t>
  </si>
  <si>
    <t>Ђ.   ОСТАЛЕ ЛАБОРАТОРИЈЕ ____________________   (навести које)</t>
  </si>
  <si>
    <t>6,38+цена филтера</t>
  </si>
  <si>
    <t>433,74+цена филтера</t>
  </si>
  <si>
    <t>15,71+цена филтера</t>
  </si>
  <si>
    <t>13,46+цена филтера</t>
  </si>
  <si>
    <t>1.181,22+цена сета</t>
  </si>
  <si>
    <t>5.140,75+цена сета</t>
  </si>
  <si>
    <t>Набавка крви и лабилних продуката крви од завода/института за трансфузију крви</t>
  </si>
  <si>
    <t>Сопствена производња и набавка крви и лабилних  продуката крви од других здравствених установа које имају сопствену производњу</t>
  </si>
  <si>
    <t>1. Абдоминална хирургија и гастроентерологија</t>
  </si>
  <si>
    <t>2. Васкуларна хирургија</t>
  </si>
  <si>
    <t>4. Кардиохирургија</t>
  </si>
  <si>
    <t>5. ОРЛ и максилофацијалној хирургија</t>
  </si>
  <si>
    <t>6. Неурохирургија</t>
  </si>
  <si>
    <t>7. Онкологија</t>
  </si>
  <si>
    <t>8. Оториноларингологија (ОРЛ)</t>
  </si>
  <si>
    <t>9. Ортопедија</t>
  </si>
  <si>
    <t>10. Офталмологија</t>
  </si>
  <si>
    <t>12. Гинекологија</t>
  </si>
  <si>
    <t>ЗА 2018. ГОДИНУ</t>
  </si>
  <si>
    <t>Извршено у 2017.</t>
  </si>
  <si>
    <t>План за 2018.</t>
  </si>
  <si>
    <t>ДСГ шифра</t>
  </si>
  <si>
    <t>Назив дијагностички сродне групе</t>
  </si>
  <si>
    <t>УКУПНО ДСГ Група</t>
  </si>
  <si>
    <t>A01Z</t>
  </si>
  <si>
    <t>Трансплантација јетре</t>
  </si>
  <si>
    <t>A03Z</t>
  </si>
  <si>
    <t>Трансплантација плућа или срца</t>
  </si>
  <si>
    <t>A05Z</t>
  </si>
  <si>
    <t>Транспалнтација срца</t>
  </si>
  <si>
    <t>A06A</t>
  </si>
  <si>
    <t>Трахеостомија са вентилаторном подршком &gt;95 сати, са врло тешким КК</t>
  </si>
  <si>
    <t>A06B</t>
  </si>
  <si>
    <t>Трахеостомија са вентилаторном подршком &gt;95 сати, без врло тешких КК или Трахеостомија/вентилација &gt;95 сати са врло тешким КК</t>
  </si>
  <si>
    <t>A06C</t>
  </si>
  <si>
    <t>Вентилаторна подршка &gt;95 сати без врло тешких КК</t>
  </si>
  <si>
    <t>A06D</t>
  </si>
  <si>
    <t>Трахеостомија, без врло тешких КК</t>
  </si>
  <si>
    <t>A07Z</t>
  </si>
  <si>
    <t>Алогена трансплантација коштане сржи</t>
  </si>
  <si>
    <t>A08A</t>
  </si>
  <si>
    <t>Аутогена трансплантација коштане сржи, са врло тешким КК</t>
  </si>
  <si>
    <t>A08B</t>
  </si>
  <si>
    <t>Аутогена трансплантација коштане сржи, без врло тешких КК</t>
  </si>
  <si>
    <t>A09A</t>
  </si>
  <si>
    <t>Трансплантација бубрега и панкреаса, са врло тешким КК</t>
  </si>
  <si>
    <t>A09B</t>
  </si>
  <si>
    <t>Трансплантација бубрега, искључујући трансплантацију панкреаса, без врло тешких КК</t>
  </si>
  <si>
    <t>A10Z</t>
  </si>
  <si>
    <t>Уградња вештачке потпоре у комору</t>
  </si>
  <si>
    <t>A11A</t>
  </si>
  <si>
    <t>Уградња спиналног апарата за инфузију, са врло тешким КК</t>
  </si>
  <si>
    <t>A11B</t>
  </si>
  <si>
    <t>Уградња спиналног апарата за инфузију, без врло тешких КК</t>
  </si>
  <si>
    <t>A12Z</t>
  </si>
  <si>
    <t>Уградња уређаја за неуростимулацију</t>
  </si>
  <si>
    <t>A40Z</t>
  </si>
  <si>
    <t>Екстракорпорална мембранска оксигенација (EKMO) без операције срца</t>
  </si>
  <si>
    <t>Болести и поремећаји нервног система</t>
  </si>
  <si>
    <t>B01A</t>
  </si>
  <si>
    <t>Ревизија вентрикуларног шанта, са врло тешким или тешким КК</t>
  </si>
  <si>
    <t>B01B</t>
  </si>
  <si>
    <t>Ревизија вентрикуларног шанта, без врло тешких и тешких КК</t>
  </si>
  <si>
    <t>B02A</t>
  </si>
  <si>
    <t>Краниотомија, са врло тешким КК</t>
  </si>
  <si>
    <t>B02B</t>
  </si>
  <si>
    <t>Краниотомија, са умерено тешким КК</t>
  </si>
  <si>
    <t>B02C</t>
  </si>
  <si>
    <t>Краниотомија без КК</t>
  </si>
  <si>
    <t>B03A</t>
  </si>
  <si>
    <t>Процедуре на кичменом стубу (спиналне процедуре), са врло тешким и тешким КК</t>
  </si>
  <si>
    <t>B03B</t>
  </si>
  <si>
    <t>Процедуре на кичменом стубу (спиналне процедуре), без врло тешких или тешких КК</t>
  </si>
  <si>
    <t>B04A</t>
  </si>
  <si>
    <t>Екстракранијалне процедуре на крвним судовима, са врло тешким или тешким КК</t>
  </si>
  <si>
    <t>B04B</t>
  </si>
  <si>
    <t>Екстракранијалне процедуре на крвним судовима, без врло тешких или тешких КК</t>
  </si>
  <si>
    <t>B05Z</t>
  </si>
  <si>
    <r>
      <t>Хируршки захват на карпалном тунелу (декомпресија</t>
    </r>
    <r>
      <rPr>
        <b/>
        <i/>
        <sz val="10"/>
        <rFont val="Calibri"/>
        <family val="2"/>
      </rPr>
      <t xml:space="preserve"> </t>
    </r>
    <r>
      <rPr>
        <i/>
        <sz val="10"/>
        <rFont val="Calibri"/>
        <family val="2"/>
      </rPr>
      <t>n.medianus-a</t>
    </r>
    <r>
      <rPr>
        <b/>
        <sz val="10"/>
        <rFont val="Calibri"/>
        <family val="2"/>
      </rPr>
      <t>)</t>
    </r>
  </si>
  <si>
    <t>B06A</t>
  </si>
  <si>
    <t>Процедуре код церебралне парализе, мишићне дистрофије, неуропатије, са врло тешким или тешким КК</t>
  </si>
  <si>
    <t>B06B</t>
  </si>
  <si>
    <t>Процедуре код церебралне парализе, мишићне дистрофије, неуропатије, без врло тешких или тешких КК</t>
  </si>
  <si>
    <t>B07A</t>
  </si>
  <si>
    <t>Процедуре на периферним и кранијалним нервима као и друге процедуре на нервом систему са КК</t>
  </si>
  <si>
    <t>B07B</t>
  </si>
  <si>
    <t>Процедуре на периферним и кранијалним нервима као и друге процедуре на нервом систему без КК</t>
  </si>
  <si>
    <t>B40Z</t>
  </si>
  <si>
    <t>Плазмафереза и неуролошке болести</t>
  </si>
  <si>
    <t>B41Z</t>
  </si>
  <si>
    <t>Телеметријски ЕЕГ мониторинг</t>
  </si>
  <si>
    <t>B42A</t>
  </si>
  <si>
    <t>Дијагностички поступак на нервном систему са вентилаторном подршком, са врло тешким КК</t>
  </si>
  <si>
    <t>B42B</t>
  </si>
  <si>
    <t>Дијагностички поступак на нервном систему са вентилаторном подршком, без врло тешких КК</t>
  </si>
  <si>
    <t>B60A</t>
  </si>
  <si>
    <t>Установљена параплегија,квадриплегија са или без оперативног поступка са врло тешким КК</t>
  </si>
  <si>
    <t>B60B</t>
  </si>
  <si>
    <t>Установљена параплегија,квадриплегија са или без оперативног поступка без врло тешких КК</t>
  </si>
  <si>
    <t>B61A</t>
  </si>
  <si>
    <t>Стања кичмене мождине са или без оперативног поступка са врло тешким и тешким КК</t>
  </si>
  <si>
    <t>B61B</t>
  </si>
  <si>
    <t>Стања кичмене мождине са или без оперативног поступка без врло тешких и тешких КК</t>
  </si>
  <si>
    <t>B62Z</t>
  </si>
  <si>
    <t>Пријем због аферезе</t>
  </si>
  <si>
    <t>B63Z</t>
  </si>
  <si>
    <t>Деменција и остале хроничне сметње мождане функције</t>
  </si>
  <si>
    <t>B64A</t>
  </si>
  <si>
    <t>Делиријум са врло тешким КК</t>
  </si>
  <si>
    <t>B64B</t>
  </si>
  <si>
    <t>Делиријум безврло тешких КК</t>
  </si>
  <si>
    <t>B65Z</t>
  </si>
  <si>
    <t>Церебрална парализа</t>
  </si>
  <si>
    <t>B66A</t>
  </si>
  <si>
    <t>Неоплазма нервог система са врло тешким или тешким КК</t>
  </si>
  <si>
    <t>B66B</t>
  </si>
  <si>
    <t>Неоплазма нервог система без врло тешких или тешких КК</t>
  </si>
  <si>
    <t>B67A</t>
  </si>
  <si>
    <t>Дегенеративни поремећаји нервног система, са врло тешким или тешким КК</t>
  </si>
  <si>
    <t>B67B</t>
  </si>
  <si>
    <t>Дегенеративни поремећаји нервног система без КК, старост  &gt; 59 година, без врло тешких или тешких КК</t>
  </si>
  <si>
    <t>B67C</t>
  </si>
  <si>
    <t>Дегенеративни поремећаји нервног система без КК, старост  &lt; 60 година, без врло тешких или тешких КК</t>
  </si>
  <si>
    <t>B68A</t>
  </si>
  <si>
    <t>Мултипла склероза и церебрална атаксија, са КК</t>
  </si>
  <si>
    <t>B68B</t>
  </si>
  <si>
    <t>Мултипла склероза и церебрална атаксија, без КК</t>
  </si>
  <si>
    <t>B69A</t>
  </si>
  <si>
    <t>ТИА и прецеребрална оклузија, са врло тешким или тешким КК</t>
  </si>
  <si>
    <t>B69B</t>
  </si>
  <si>
    <t>ТИА и прецеребрална оклузија, без врло тешких или тешких КК</t>
  </si>
  <si>
    <t>B70A</t>
  </si>
  <si>
    <t>Мождани удар (шлог), са врло тешким КК</t>
  </si>
  <si>
    <t>B70B</t>
  </si>
  <si>
    <t>Мождани удар (шлог), са тешким КК</t>
  </si>
  <si>
    <t>B70C</t>
  </si>
  <si>
    <t>Мождани удар (шлог), без врло тешких или тешких КК</t>
  </si>
  <si>
    <t>B70D</t>
  </si>
  <si>
    <t>Мождани удар, смртни исход или трансфер (премештај у другу болницу), &lt; 5 дана</t>
  </si>
  <si>
    <t>B71A</t>
  </si>
  <si>
    <t>Поремећај кранијалних и периферних нерава са КК</t>
  </si>
  <si>
    <t>B71B</t>
  </si>
  <si>
    <t>B72A</t>
  </si>
  <si>
    <t>Инфекције нервног система које искључују вирусни менингитис, са врло тешким или тешким КК</t>
  </si>
  <si>
    <t>B72B</t>
  </si>
  <si>
    <t>Инфекције нервног система које искључују вирусни менингитис, без врло тешких или тешких КК</t>
  </si>
  <si>
    <t>B73Z</t>
  </si>
  <si>
    <t>Вирусни менингитис</t>
  </si>
  <si>
    <t>B74A</t>
  </si>
  <si>
    <t>Нетрауматски ступор и кома, са врло тешким КК</t>
  </si>
  <si>
    <t>B74B</t>
  </si>
  <si>
    <t>Нетрауматски ступор и кома, без врло тешких КК</t>
  </si>
  <si>
    <t>B75Z</t>
  </si>
  <si>
    <t>Фебрилне конвулзије</t>
  </si>
  <si>
    <t>B76A</t>
  </si>
  <si>
    <t>Напад (неуролошки), са врло тешким или тешким КК</t>
  </si>
  <si>
    <t>B76B</t>
  </si>
  <si>
    <t>Напад (неуролошки), без врло тешких или тешких КК</t>
  </si>
  <si>
    <t>B77Z</t>
  </si>
  <si>
    <t>Главобоља</t>
  </si>
  <si>
    <t>B78A</t>
  </si>
  <si>
    <t>Интракранијална повреда, са врло тешким или тешким КК</t>
  </si>
  <si>
    <t>B78B</t>
  </si>
  <si>
    <t>Интракранијална повреда, без врло тешких или тешких КК</t>
  </si>
  <si>
    <t>B79A</t>
  </si>
  <si>
    <t>Прелом лобање, са врло тешким или тешким КК</t>
  </si>
  <si>
    <t>B79B</t>
  </si>
  <si>
    <t>Прелом лобање, без врло тешких или тешких КК</t>
  </si>
  <si>
    <t>B80Z</t>
  </si>
  <si>
    <t>Остале повреде главе</t>
  </si>
  <si>
    <t>B81A</t>
  </si>
  <si>
    <t>Остали поремећаји нервног система, са врло тешким или тешким КК</t>
  </si>
  <si>
    <t>B81B</t>
  </si>
  <si>
    <t>Остали поремећаји нервног система, без врло тешких или тешких КК</t>
  </si>
  <si>
    <t>B82A</t>
  </si>
  <si>
    <t>Хронична и неспецифична параплегија/квадриплегија са или без оперативног поступка, са врло тешким КК</t>
  </si>
  <si>
    <t>B82B</t>
  </si>
  <si>
    <t>Хронична и неспецифична параплегија/квадриплегија са или без оперативног поступка, са тешким КК</t>
  </si>
  <si>
    <t>B82C</t>
  </si>
  <si>
    <t>Хронична и неспецифична параплегија/квадриплегија са или без оперативног поступка, без врло тешких/тешких КК</t>
  </si>
  <si>
    <t>Болести и поремећаји ока</t>
  </si>
  <si>
    <t>C01Z</t>
  </si>
  <si>
    <t>Процедуре код пенетрантне повреде ока</t>
  </si>
  <si>
    <t>C02Z</t>
  </si>
  <si>
    <t>Енуклеација и процедуре на орбити</t>
  </si>
  <si>
    <t>C03Z</t>
  </si>
  <si>
    <t>Процедуре на ретини (мрежњачи)</t>
  </si>
  <si>
    <t>C04Z</t>
  </si>
  <si>
    <t>Велике процедуре на корнеи (рожњачи), склери (беоњачи) и конјуктиви (вежњачи)</t>
  </si>
  <si>
    <t>C05Z</t>
  </si>
  <si>
    <t>Дакриоцисториностомија</t>
  </si>
  <si>
    <t>C10Z</t>
  </si>
  <si>
    <t>Процедуре код страбизма</t>
  </si>
  <si>
    <t>C11Z</t>
  </si>
  <si>
    <t>Процедуре на очном капку</t>
  </si>
  <si>
    <t>C12Z</t>
  </si>
  <si>
    <t>Остале процедуре на а корнеи (рожњачи), склери (беоњачи) и конјуктиви (вежњачи)</t>
  </si>
  <si>
    <t>C13Z</t>
  </si>
  <si>
    <t>Процедуре на сузном апарату</t>
  </si>
  <si>
    <t>C14Z</t>
  </si>
  <si>
    <t>Остале процедуре на оку</t>
  </si>
  <si>
    <t>C15A</t>
  </si>
  <si>
    <t>Глауком или сложене процедуре код катаракте</t>
  </si>
  <si>
    <t>C15B</t>
  </si>
  <si>
    <t>Глауком или сложене процедуре код катаракте, истог дана</t>
  </si>
  <si>
    <t>C16Z</t>
  </si>
  <si>
    <t>Процедуре на сочиву</t>
  </si>
  <si>
    <t>C60A</t>
  </si>
  <si>
    <t>Акутне и велике инфекције ока, са врло тешким или тешким КК</t>
  </si>
  <si>
    <t>C60B</t>
  </si>
  <si>
    <t>Акутне и велике инфекције ока, без врло тешких или тешких КК</t>
  </si>
  <si>
    <t>C61A</t>
  </si>
  <si>
    <t>Неуролошки и васкуларни поремећаји ока, са врло тешким КК</t>
  </si>
  <si>
    <t>C61B</t>
  </si>
  <si>
    <t>Неуролошки и васкуларни поремећаји ока, без врло тешких КК</t>
  </si>
  <si>
    <t>C62Z</t>
  </si>
  <si>
    <t>Хифема и медицински обрађена траума ока</t>
  </si>
  <si>
    <t>C63Z</t>
  </si>
  <si>
    <t>Остали поремећаји ока</t>
  </si>
  <si>
    <t>Болести и поремећају ува, носа, уста и грла</t>
  </si>
  <si>
    <t>D01Z</t>
  </si>
  <si>
    <t xml:space="preserve">Кохлеарни имплант </t>
  </si>
  <si>
    <t>D02A</t>
  </si>
  <si>
    <t>Процедуре на глави и врату, са врло тешким или тешким КК</t>
  </si>
  <si>
    <t>D02B</t>
  </si>
  <si>
    <t>Процедуре на глави и врату, са малигнитетом или умереним КК</t>
  </si>
  <si>
    <t>D02C</t>
  </si>
  <si>
    <t>Процедуре на глави и врату, без малигнитета или КК</t>
  </si>
  <si>
    <t>D03Z</t>
  </si>
  <si>
    <t>Хируршка репарација расцепа усне или непца</t>
  </si>
  <si>
    <t>D04A</t>
  </si>
  <si>
    <t>Операција максиле, са КК</t>
  </si>
  <si>
    <t>D04B</t>
  </si>
  <si>
    <t>Операција максиле, без КК</t>
  </si>
  <si>
    <t>D05Z</t>
  </si>
  <si>
    <t>Процедуре на паротидној жлезди</t>
  </si>
  <si>
    <t>D06Z</t>
  </si>
  <si>
    <t>Процедуре на параназалним синусима и мастоидном наставку и сложене процедуре на средњем уху</t>
  </si>
  <si>
    <t>D09Z</t>
  </si>
  <si>
    <t>Разне процедуре на уху, грлу, носу и усној дупљи</t>
  </si>
  <si>
    <t>D10Z</t>
  </si>
  <si>
    <t>Процедуре на носу</t>
  </si>
  <si>
    <t>D11Z</t>
  </si>
  <si>
    <t>Тонзилектомија, Аденоидектомија</t>
  </si>
  <si>
    <t>D12Z</t>
  </si>
  <si>
    <t>Остале процедуре на уху, грлу, носу и усној дупљи</t>
  </si>
  <si>
    <t>D13Z</t>
  </si>
  <si>
    <t xml:space="preserve">Миринготомија и инсерција тубуса </t>
  </si>
  <si>
    <t>D14Z</t>
  </si>
  <si>
    <t>Процедуре у усној дупљи и пљувачним жлездама</t>
  </si>
  <si>
    <t>D15Z</t>
  </si>
  <si>
    <t>Процедуре на мастоидном наставку</t>
  </si>
  <si>
    <t>D40Z</t>
  </si>
  <si>
    <t xml:space="preserve">Вађење и поправка зуба </t>
  </si>
  <si>
    <t>D60A</t>
  </si>
  <si>
    <t>Малигнитет уха, грла, носа и усне дупље, са врло тешким или тешким КК</t>
  </si>
  <si>
    <t>D60B</t>
  </si>
  <si>
    <t>Малигнитет уха, грла, носа и усне дупље, без врло тешких или тешких КК</t>
  </si>
  <si>
    <t>D61Z</t>
  </si>
  <si>
    <t>Губитак равнотеже</t>
  </si>
  <si>
    <t>D62Z</t>
  </si>
  <si>
    <t xml:space="preserve">Крварење из носа (епистакса) </t>
  </si>
  <si>
    <t>D63Z</t>
  </si>
  <si>
    <t>Запаљење средњег ува и инфекција горњег респираторног тракта</t>
  </si>
  <si>
    <t>D64Z</t>
  </si>
  <si>
    <t>Ларинготрахеитис и епиглотитис</t>
  </si>
  <si>
    <t>D65Z</t>
  </si>
  <si>
    <t>Траума и деформитети носа</t>
  </si>
  <si>
    <t>D66A</t>
  </si>
  <si>
    <t>Остале дијагнозе код уха, грла, носа и усне дупље, са КК</t>
  </si>
  <si>
    <t>D66B</t>
  </si>
  <si>
    <t>Остале дијагнозе код уха, грла, носа и усне дупље, без КК</t>
  </si>
  <si>
    <t>D67A</t>
  </si>
  <si>
    <t xml:space="preserve">Болести уста и зуба, које искључују вађење и поправку зуба </t>
  </si>
  <si>
    <t>D67B</t>
  </si>
  <si>
    <t>Болести уста и зуба, које искључују вађење зуба  и поправку зуба, истог дана</t>
  </si>
  <si>
    <t>Болести и поремећаји респираторног система</t>
  </si>
  <si>
    <t>E01A</t>
  </si>
  <si>
    <t>Велике процедуре на грудном кошу, са врло тешким КК</t>
  </si>
  <si>
    <t>E01B</t>
  </si>
  <si>
    <t>Велике процедуре на грудном кошу, без врло тешких КК</t>
  </si>
  <si>
    <t>E02A</t>
  </si>
  <si>
    <t>Остали оперативни поступци на респираторном систему, са врло тешким КК</t>
  </si>
  <si>
    <t>E02B</t>
  </si>
  <si>
    <t>Остали оперативни поступци на респираторном систему, са тешким КК</t>
  </si>
  <si>
    <t>E02C</t>
  </si>
  <si>
    <t>Остали оперативни поступци на респираторном систему, без врло тешких или тешких КК</t>
  </si>
  <si>
    <t>E40A</t>
  </si>
  <si>
    <t>Болести респираторног система и механичка вентилација, са врло тешким КК</t>
  </si>
  <si>
    <t>E40B</t>
  </si>
  <si>
    <t>Болести респираторног система и механичка вентилација, без врло тешких КК</t>
  </si>
  <si>
    <t>E41Z</t>
  </si>
  <si>
    <t>Болести респираторног система и неинвазивна механичка вентилација</t>
  </si>
  <si>
    <t>E42A</t>
  </si>
  <si>
    <t>Бронхоскопија, са врло тешким КК</t>
  </si>
  <si>
    <t>E42B</t>
  </si>
  <si>
    <t>Бронхоскопија, без врло тешких КК</t>
  </si>
  <si>
    <t>E42C</t>
  </si>
  <si>
    <t>Бронхоскопија, дневна болница</t>
  </si>
  <si>
    <t>E60A</t>
  </si>
  <si>
    <t>Цистична фиброза, са врло тешким или тешким КК</t>
  </si>
  <si>
    <t>E60B</t>
  </si>
  <si>
    <t>Цистична фиброза, без врло тешких или тешких КК</t>
  </si>
  <si>
    <t>E61A</t>
  </si>
  <si>
    <t>Плућна емболија, са врло тешким или тешким КК</t>
  </si>
  <si>
    <t>E61B</t>
  </si>
  <si>
    <t>Плућна емболија, без врло тешких или тешких КК</t>
  </si>
  <si>
    <t>E62A</t>
  </si>
  <si>
    <t>Инфекције или запаљења респираторног система, са врло тешким КК</t>
  </si>
  <si>
    <t>E62B</t>
  </si>
  <si>
    <t>Инфекције или запаљења респираторног система, са тешким и умерено тешким КК</t>
  </si>
  <si>
    <t>E62C</t>
  </si>
  <si>
    <t>Инфекције или запаљења респираторног система, без КК</t>
  </si>
  <si>
    <t>E63Z</t>
  </si>
  <si>
    <t>Апнеја у сну</t>
  </si>
  <si>
    <t>E64A</t>
  </si>
  <si>
    <t>Едем плућа и респираторна инсуфицијенција, са врло тешким КК</t>
  </si>
  <si>
    <t>E64B</t>
  </si>
  <si>
    <t>Едем плућа и респираторна инсуфицијенција, без врло тешких КК</t>
  </si>
  <si>
    <t>E65A</t>
  </si>
  <si>
    <t>ХОБП, са врло тешким или тешким КК</t>
  </si>
  <si>
    <t>E65B</t>
  </si>
  <si>
    <t>ХОБП, без врло тешких или тешких КК</t>
  </si>
  <si>
    <t>E66A</t>
  </si>
  <si>
    <t>Велика траума грудног коша, са врло тешким КК</t>
  </si>
  <si>
    <t>E66B</t>
  </si>
  <si>
    <t>Велика траума грудног коша, са тешким или умереним KK</t>
  </si>
  <si>
    <t>E66C</t>
  </si>
  <si>
    <t>Велика траума грудног коша, без КК</t>
  </si>
  <si>
    <t>E67A</t>
  </si>
  <si>
    <t>Симптоми и знаци на респираторном систему, са врло тешким или тешким КК</t>
  </si>
  <si>
    <t>E67B</t>
  </si>
  <si>
    <t>Симптоми и знаци на респираторном систему, без врло тешких или тешких КК</t>
  </si>
  <si>
    <t>E68A</t>
  </si>
  <si>
    <t>Пнеумоторакс, са врло тешким КК</t>
  </si>
  <si>
    <t>E68B</t>
  </si>
  <si>
    <t>Пнеумоторакс, без врло тешких КК</t>
  </si>
  <si>
    <t>E69A</t>
  </si>
  <si>
    <t>Бронхитис и астма, са врло тешким КК</t>
  </si>
  <si>
    <t>E69B</t>
  </si>
  <si>
    <t>Бронхитис и астма, без врло тешких КК</t>
  </si>
  <si>
    <t>E70A</t>
  </si>
  <si>
    <t>Пертусис (велики кашаљ), са КК</t>
  </si>
  <si>
    <t>E70B</t>
  </si>
  <si>
    <t>Пертусис (велики кашаљ), без КК</t>
  </si>
  <si>
    <t>E71A</t>
  </si>
  <si>
    <t>Неоплазма респираторног система, са врло тешким КК</t>
  </si>
  <si>
    <t>E71B</t>
  </si>
  <si>
    <t>Неоплазма респираторног система, без КК</t>
  </si>
  <si>
    <t>E72Z</t>
  </si>
  <si>
    <t>Проблеми са дисањем који потичу из неонаталног периода</t>
  </si>
  <si>
    <t>E73A</t>
  </si>
  <si>
    <t>Плеурални излив, са врло тешким КК</t>
  </si>
  <si>
    <t>E73B</t>
  </si>
  <si>
    <t>Плеурални излив, са тешким КК</t>
  </si>
  <si>
    <t>E73C</t>
  </si>
  <si>
    <t>Плеурални излив, без врло тешких или тешких КК</t>
  </si>
  <si>
    <t>E74A</t>
  </si>
  <si>
    <t>Болести интерстицијума плућа, са врло тешким КК</t>
  </si>
  <si>
    <t>E74B</t>
  </si>
  <si>
    <t>Болести интерстицијума плућа, са тешким КК</t>
  </si>
  <si>
    <t>E74C</t>
  </si>
  <si>
    <t>Болести интерстицијума плућа, без врло тешких или тешких КК</t>
  </si>
  <si>
    <t>E75A</t>
  </si>
  <si>
    <t>Остале болести респираторног система, са врло тешким KK</t>
  </si>
  <si>
    <t>E75B</t>
  </si>
  <si>
    <t>Остале болести респираторног система, са тешким или умереним KK</t>
  </si>
  <si>
    <t>E75C</t>
  </si>
  <si>
    <t>Остале болести респираторног система, без KK</t>
  </si>
  <si>
    <t>E76Z</t>
  </si>
  <si>
    <t>Плућна туберкулоза</t>
  </si>
  <si>
    <t>Болести и поремећаји циркулаторног система</t>
  </si>
  <si>
    <t>F01A</t>
  </si>
  <si>
    <t>Имплантација или замена аутоматског кардиовертер дефибрилатора, потпуни систем, са врло тешким или тешким КК</t>
  </si>
  <si>
    <t>F01B</t>
  </si>
  <si>
    <t>Имплантација или замена аутоматског кардиовертер дефибрилатора, потпуни систем, без врло тешких или тешких КК</t>
  </si>
  <si>
    <t>F02Z</t>
  </si>
  <si>
    <t>Имплантација или замена дела аутоматског кардиовертер дефибрилатора</t>
  </si>
  <si>
    <t>F03A</t>
  </si>
  <si>
    <t>Процедуре на срчаном залиску са применом пумпе за кардиопулмонални бајпас, са инвазивном дијагностиком на срцу, са врло тешким КК</t>
  </si>
  <si>
    <t>F03B</t>
  </si>
  <si>
    <t>Процедуре на срчаном залиску са применом пумпе за кардиопулмонални бајпас, са инвазивном дијагностиком на срцу, без брло тешких КК</t>
  </si>
  <si>
    <t>F04A</t>
  </si>
  <si>
    <t>F04B</t>
  </si>
  <si>
    <t>Процедуре на срчаном залиску са применом пумпе за кардиопулмонални бајпас, са инвазивном дијагностиком на срцу, без врло тешких КК</t>
  </si>
  <si>
    <t>F05A</t>
  </si>
  <si>
    <t>Коронарни бајпас са инвазивном дијагностиком на срцу, са врло тешким КК</t>
  </si>
  <si>
    <t>F05B</t>
  </si>
  <si>
    <t>Коронарни бајпас са инвазивном дијагностиком на срцу, без врло тешких КК</t>
  </si>
  <si>
    <t>F06A</t>
  </si>
  <si>
    <t>Коронарни бајпас са инвазивном дијагностиком на срцу, са врло тешким или тешким КК</t>
  </si>
  <si>
    <t>F06B</t>
  </si>
  <si>
    <t>Коронарни бајпас са инвазивном дијагностиком на срцу, без врло тешких или тешких КК</t>
  </si>
  <si>
    <t>F07A</t>
  </si>
  <si>
    <t>Остале кардиоторакалне или васкуларне процедуре са применом пумпе (за екстракорпоралну циркулацију) за кардиопулмонални бајпас, са врло тешким КК</t>
  </si>
  <si>
    <t>F07B</t>
  </si>
  <si>
    <t>Остале кардиоторакалне или васкуларне процедуре са применом пумпе  (за екстракорпоралну циркулацију) за кардиопулмонални бајпас, са тешким или умереним КК</t>
  </si>
  <si>
    <t>F07C</t>
  </si>
  <si>
    <t>Остале кардиоторакалне или васкуларне процедуре са применом пумпе (за екстракорпоралну циркулацију) за кардиопулмонални бајпас, без КК</t>
  </si>
  <si>
    <t>F08A</t>
  </si>
  <si>
    <t>Велике реконструкцијске процедуре на васкуларном систему без примене пумпе, са врло тешким КК</t>
  </si>
  <si>
    <t>F08B</t>
  </si>
  <si>
    <t>Велике реконструкцијске процедуре на васкуларном систему без примене пумпе, без врло тешких КК</t>
  </si>
  <si>
    <t>F09A</t>
  </si>
  <si>
    <t>Остале кариоторакалне процедуре без примене пумпе ѕа кардиопулмонални бајпас, са врло тешким КК</t>
  </si>
  <si>
    <t>F09B</t>
  </si>
  <si>
    <t>Остале кариоторакалне процедуре без примене пумпе ѕа кардиопулмонални бајпас, са тешким или умереним КК</t>
  </si>
  <si>
    <t>F09C</t>
  </si>
  <si>
    <t>Остале кариоторакалне процедуре без примене пумпе ѕа кардиопулмонални бајпас, без КК</t>
  </si>
  <si>
    <t>F10A</t>
  </si>
  <si>
    <t>Интервенције на коронарним крвним судовима код акутног инфаркта миокарда, са врло тешким КК</t>
  </si>
  <si>
    <t>F10B</t>
  </si>
  <si>
    <t>Интервенције на коронарним крвним судовима код акутног инфаркта миокарда, без КК</t>
  </si>
  <si>
    <t>F11A</t>
  </si>
  <si>
    <t xml:space="preserve">Ампутација због поремећаја циркулаторног система, осим горњих екстремитета и прста на нози, са врло тешким КК </t>
  </si>
  <si>
    <t>F11B</t>
  </si>
  <si>
    <t xml:space="preserve">Ампутација због поремећаја циркулаторног система, осим горњих екстремитета и прста на нози, без врло тешких КК </t>
  </si>
  <si>
    <t>F12A</t>
  </si>
  <si>
    <t>Уградња или замена пејсмејкера, потпуни систем, са врло тешким КК</t>
  </si>
  <si>
    <t>F12B</t>
  </si>
  <si>
    <t>Уградња или замена пејсмејкера, потпуни систем, без врло тешких КК</t>
  </si>
  <si>
    <t>F13A</t>
  </si>
  <si>
    <t>Ампутација горњег екстремитета и прста на нози због поремећаја циркулаторног система, са врло тешким КК</t>
  </si>
  <si>
    <t>F13B</t>
  </si>
  <si>
    <t>Ампутација горњег екстремитета и прста на нози због поремећаја циркулаторног система, без врло тешких КК</t>
  </si>
  <si>
    <t>F14A</t>
  </si>
  <si>
    <t>Васкуларне процедуре, осим велике реконструкције, без примене пумпе за кардиопулмонарни бајпас, са врло тешким КК</t>
  </si>
  <si>
    <t>F14B</t>
  </si>
  <si>
    <t>Васкуларне процедуре, осим велике реконструкције, без примене пумпе за кардиопулмонарни бајпас, са тешким КК</t>
  </si>
  <si>
    <t>F14C</t>
  </si>
  <si>
    <t>Васкуларне процедуре, осим велике реконструкције, без примене пумпе за кардиопулмонарни бајпас, без врло тешким или тешких КК</t>
  </si>
  <si>
    <t>F15A</t>
  </si>
  <si>
    <t>Интервентна коронарна процедура, без акутног инфаркта миокарда, са инсерцијом стента, са врло тешким или тешким КК</t>
  </si>
  <si>
    <t>F15B</t>
  </si>
  <si>
    <t>Интервентна коронарна процедура, без акутног инфаркта миокарда, са инсерцијом стента, без врло тешких или тешких КК</t>
  </si>
  <si>
    <t>F16A</t>
  </si>
  <si>
    <t>Интервентна коронарна процедура, без акутног инфаркта миокарда, без инсерције, са врло тешким КК</t>
  </si>
  <si>
    <t>F16B</t>
  </si>
  <si>
    <t>Интервентна коронарна процедура, без акутног инфаркта миокарда, без инсерције, без врло тешких КК</t>
  </si>
  <si>
    <t>F17A</t>
  </si>
  <si>
    <t>Имплантација или замена генератора пејсмејкера, са врло тешким или тешким КК</t>
  </si>
  <si>
    <t>F17B</t>
  </si>
  <si>
    <t>F18A</t>
  </si>
  <si>
    <t>Остале процедуре у вези са пејсмејкером, са КК</t>
  </si>
  <si>
    <t>F18B</t>
  </si>
  <si>
    <t>Остале процедуре у вези са пејсмејкером, без КК</t>
  </si>
  <si>
    <t>F19Z</t>
  </si>
  <si>
    <t>Остале васкуларе перкутане интервенције на срцу</t>
  </si>
  <si>
    <t>F20Z</t>
  </si>
  <si>
    <t>Постављање лигатуре на вену и њено уклањање</t>
  </si>
  <si>
    <t>F21A</t>
  </si>
  <si>
    <t>Остали оперативни поступци на циркулаторном систему, са врло тешким КК</t>
  </si>
  <si>
    <t>F21B</t>
  </si>
  <si>
    <t>Остали оперативни поступци на циркулаторном систему, без врло тешких КК</t>
  </si>
  <si>
    <t>F40A</t>
  </si>
  <si>
    <t>Болести (дијагнозе) циркулаторног система са механичком вентилацијом, са врло тешким КК</t>
  </si>
  <si>
    <t>F40B</t>
  </si>
  <si>
    <t>Болести (дијагнозе) циркулаторног система са механичком вентилацијом, без врло тешких КК</t>
  </si>
  <si>
    <t>F41A</t>
  </si>
  <si>
    <t>Поремећаји циркулаторног система, АИМ, инвазивна дијагностика на срцу, са врло тешким или тешким KK</t>
  </si>
  <si>
    <t>F41B</t>
  </si>
  <si>
    <t>Поремећаји циркулаторног система, АИМ, инвазивна дијагностика на срцу, без врло тешких или тешких KK</t>
  </si>
  <si>
    <t>F42A</t>
  </si>
  <si>
    <t>Поремећаји циркулације, без АИМ, са инвазивном дијагностиком на срцу, са сложеним дијагнозама или процедурама</t>
  </si>
  <si>
    <t>F42B</t>
  </si>
  <si>
    <t>Поремећаји циркулације, без АИМ, са инвазивном дијагностиком на срцу, без сложених дијагноза или процедура</t>
  </si>
  <si>
    <t>F42C</t>
  </si>
  <si>
    <t>Поремећаји циркулације, без АИМ, са инвазивном дијагностиком на срцу, дневна болница</t>
  </si>
  <si>
    <t>F43Z</t>
  </si>
  <si>
    <t>Болести (дијагнозе) циркулаторног система, са неинвазивном вентилацијом</t>
  </si>
  <si>
    <t>F60A</t>
  </si>
  <si>
    <t>Поремећаји циркулације, са АИМ, без инвазивне дијагностике на срцу, са сложенимх дијагнозама или процедурама</t>
  </si>
  <si>
    <t>F60B</t>
  </si>
  <si>
    <t>Поремећаји циркулације, се АИМ, без инвазивне дијагностике на срцу, без сложених дијагноза или процедура</t>
  </si>
  <si>
    <t>F61A</t>
  </si>
  <si>
    <t>Инфективни ендокардитис са врло тешким компликацијама</t>
  </si>
  <si>
    <t>F61B</t>
  </si>
  <si>
    <t>Инфективни ендокардитис без врло тешких компликација</t>
  </si>
  <si>
    <t>F62A</t>
  </si>
  <si>
    <t>Срчана инсуфицијенција и шок, са врло тешким КК</t>
  </si>
  <si>
    <t>F62B</t>
  </si>
  <si>
    <t>Срчана инсуфицијенција и шок, без врло тешких КК</t>
  </si>
  <si>
    <t>F63A</t>
  </si>
  <si>
    <t>Венска тромбоза са врло тешким или тешким КК</t>
  </si>
  <si>
    <t>F63B</t>
  </si>
  <si>
    <t>Венска тромбоза без врло тешких или тешких КК</t>
  </si>
  <si>
    <t>F64A</t>
  </si>
  <si>
    <t>Улцерација коже због поремећаја циркулације, са врло тешким или тешким КК</t>
  </si>
  <si>
    <t>F64B</t>
  </si>
  <si>
    <t>Улцерација коже због поремећаја циркулације, без врло тешких или тешких КК</t>
  </si>
  <si>
    <t>F65A</t>
  </si>
  <si>
    <t>Поремећај периферних крвних судова, са врло тешким или тешким КК</t>
  </si>
  <si>
    <t>F65B</t>
  </si>
  <si>
    <t>Поремећај периферних крвних судова, без врло тешких или тешких КК</t>
  </si>
  <si>
    <t>F66A</t>
  </si>
  <si>
    <t>Атеросклероза коронарних крвних судова, са КК</t>
  </si>
  <si>
    <t>F66B</t>
  </si>
  <si>
    <t>Атеросклероза коронарних крвних судова, без КК</t>
  </si>
  <si>
    <t>F67A</t>
  </si>
  <si>
    <t>Хипертензија, са КК</t>
  </si>
  <si>
    <t>F67B</t>
  </si>
  <si>
    <t>Хипертензија, без КК</t>
  </si>
  <si>
    <t>F68A</t>
  </si>
  <si>
    <t>Конгенитална болест срца, са КК</t>
  </si>
  <si>
    <t>F68B</t>
  </si>
  <si>
    <t>Конгенитална болест срца, без КК</t>
  </si>
  <si>
    <t>F69A</t>
  </si>
  <si>
    <t>Поремећаји срчаних залистака, са врло тешким или тешким КК</t>
  </si>
  <si>
    <t>F69B</t>
  </si>
  <si>
    <t>Поремећаји срчаних залистака, без врло тешких или тешких КК</t>
  </si>
  <si>
    <t>F72A</t>
  </si>
  <si>
    <r>
      <t xml:space="preserve">Нестабилна </t>
    </r>
    <r>
      <rPr>
        <b/>
        <i/>
        <sz val="10"/>
        <rFont val="Calibri"/>
        <family val="2"/>
      </rPr>
      <t>angina pectoris</t>
    </r>
    <r>
      <rPr>
        <b/>
        <sz val="10"/>
        <rFont val="Calibri"/>
        <family val="2"/>
      </rPr>
      <t xml:space="preserve"> са врло тешким или тешким KK</t>
    </r>
  </si>
  <si>
    <t>F72B</t>
  </si>
  <si>
    <r>
      <t xml:space="preserve">Нестабилна </t>
    </r>
    <r>
      <rPr>
        <b/>
        <i/>
        <sz val="10"/>
        <rFont val="Calibri"/>
        <family val="2"/>
      </rPr>
      <t>angina pectoris</t>
    </r>
    <r>
      <rPr>
        <b/>
        <sz val="10"/>
        <rFont val="Calibri"/>
        <family val="2"/>
      </rPr>
      <t xml:space="preserve"> без врло тешких или тешких KK</t>
    </r>
  </si>
  <si>
    <t>F73A</t>
  </si>
  <si>
    <t>Синкопа и колапс, са врло тешким или тешким KK</t>
  </si>
  <si>
    <t>F73B</t>
  </si>
  <si>
    <t>Синкопа и колапс, без врло тешких или тешких KK</t>
  </si>
  <si>
    <t>F74Z</t>
  </si>
  <si>
    <t>Бол у грудима</t>
  </si>
  <si>
    <t>F75A</t>
  </si>
  <si>
    <t>Остали поремећаји циркулаторног система, са врло тешким КК</t>
  </si>
  <si>
    <t>F75B</t>
  </si>
  <si>
    <t>Остали поремећаји циркулаторног система, без врло тешких КК</t>
  </si>
  <si>
    <t>F75C</t>
  </si>
  <si>
    <t>Остали поремећаји циркулаторног система, без врло тешких или тешких КК</t>
  </si>
  <si>
    <t>F76A</t>
  </si>
  <si>
    <t>Аритмија, срчани застој и поремећаји проводљивости, са врло тешким или тешким КК</t>
  </si>
  <si>
    <t>F76B</t>
  </si>
  <si>
    <t>Аритмија, срчани застој и поремећаји проводљивости, без врло тешких или тешких КК</t>
  </si>
  <si>
    <t>Болести и поремећаји дигестивног система</t>
  </si>
  <si>
    <t>G01A</t>
  </si>
  <si>
    <t>Ресекција ректума, са врло тешким КК</t>
  </si>
  <si>
    <t>G01B</t>
  </si>
  <si>
    <t>Ресекција ректума, без врло тешких КК</t>
  </si>
  <si>
    <t>G02A</t>
  </si>
  <si>
    <t>Велике процедуре на танком и дебелом цреву, са врло тешким КК</t>
  </si>
  <si>
    <t>G02B</t>
  </si>
  <si>
    <t>Велике процедуре на танком и дебелом цреву, без врло тешких КК</t>
  </si>
  <si>
    <t>G03A</t>
  </si>
  <si>
    <t>Процедуре на желуцу, једњаку и дванаестопалачном цреву и малигнитет</t>
  </si>
  <si>
    <t>G03B</t>
  </si>
  <si>
    <t>Процедуре на желуцу, једњаку и дванаестопалачном цреву и малигнитет, са врло тешким и тешким компликацијама</t>
  </si>
  <si>
    <t>G03C</t>
  </si>
  <si>
    <t>Процедуре на желуцу, једњаку и дванаестопалачном цреву и малигнитет, без врло тешких и тешких компликација</t>
  </si>
  <si>
    <t>G04A</t>
  </si>
  <si>
    <t>Адхезиолиза перитонеума, са врло тешким КК</t>
  </si>
  <si>
    <t>G04B</t>
  </si>
  <si>
    <t>Адхезиолиза перитонеума, са тешким или умереним КК</t>
  </si>
  <si>
    <t>G04C</t>
  </si>
  <si>
    <t>Адхезиолиза перитонеума, без КК</t>
  </si>
  <si>
    <t>G05A</t>
  </si>
  <si>
    <t>Мање процедуре на танком и дебелом цреву, са врло тешким КК</t>
  </si>
  <si>
    <t>G05B</t>
  </si>
  <si>
    <t>Мање процедуре на танком и дебелом цреву, са тешким или умереним КК</t>
  </si>
  <si>
    <t>G05C</t>
  </si>
  <si>
    <t>Мање процедуре на танком и дебелом цреву, без КК</t>
  </si>
  <si>
    <t>G06Z</t>
  </si>
  <si>
    <t>Процедура пилоромиотомије</t>
  </si>
  <si>
    <t>G07A</t>
  </si>
  <si>
    <t>Апендектомија са врло тешким или тешким КК</t>
  </si>
  <si>
    <t>G07B</t>
  </si>
  <si>
    <t>Апендектомија без врло тешких или тешких КК</t>
  </si>
  <si>
    <t>G10A</t>
  </si>
  <si>
    <t>Процедуре код херније, са КК</t>
  </si>
  <si>
    <t>G10B</t>
  </si>
  <si>
    <t>Процедуре код херније, без КК</t>
  </si>
  <si>
    <t>G11Z</t>
  </si>
  <si>
    <t>Процедуре на анусу и стоме</t>
  </si>
  <si>
    <t>G12A</t>
  </si>
  <si>
    <t>Остали оперативни поступци са врло тешким КК</t>
  </si>
  <si>
    <t>G12B</t>
  </si>
  <si>
    <t>Остали оперативни поступци, са тешким или умереним КК</t>
  </si>
  <si>
    <t>G12C</t>
  </si>
  <si>
    <t>Остали оперативни поступци, без КК</t>
  </si>
  <si>
    <t>G46A</t>
  </si>
  <si>
    <t>Сложена гастроскопија, са врло тешким или тешким КК</t>
  </si>
  <si>
    <t>G46B</t>
  </si>
  <si>
    <t>Сложена гастроскопија, без врло тешких или тешких КК</t>
  </si>
  <si>
    <t>G46C</t>
  </si>
  <si>
    <t>Сложена гастроскопија, истог дана</t>
  </si>
  <si>
    <t>G47A</t>
  </si>
  <si>
    <t>Остале процедуре гастроскопије, са врло тешким КК</t>
  </si>
  <si>
    <t>G47B</t>
  </si>
  <si>
    <t>Остале процедуре гастроскопије, без врло тешким КК</t>
  </si>
  <si>
    <t>G47C</t>
  </si>
  <si>
    <t>Остале процедуре гастроскопије, дневна болница</t>
  </si>
  <si>
    <t>G48A</t>
  </si>
  <si>
    <t>Колоноскопија, са врло тешким или тешким КК</t>
  </si>
  <si>
    <t>G48B</t>
  </si>
  <si>
    <t>Колоноскопија, без врло тешких или тешких КК</t>
  </si>
  <si>
    <t>G48C</t>
  </si>
  <si>
    <t>Колоноскопија, дневна болница</t>
  </si>
  <si>
    <t>G60A</t>
  </si>
  <si>
    <t>Малигнитет дигестивног система, са врло тешким или тешким КК</t>
  </si>
  <si>
    <t>G60B</t>
  </si>
  <si>
    <t>Малигнитет дигестивног система, без врло тешких или тешких КК</t>
  </si>
  <si>
    <t>G61A</t>
  </si>
  <si>
    <t>Гастроинестинална хеморагија, са врло тешким или тешким КК</t>
  </si>
  <si>
    <t>G61B</t>
  </si>
  <si>
    <t>Гастроинестинална хеморагија, без врло тешких или тешких КК</t>
  </si>
  <si>
    <t>G62Z</t>
  </si>
  <si>
    <t>Компликовани пептички улкус</t>
  </si>
  <si>
    <t>G63Z</t>
  </si>
  <si>
    <t>Некомпликовани пептички улкус</t>
  </si>
  <si>
    <t>G64A</t>
  </si>
  <si>
    <t>Инфламаторна болест црева, са КК</t>
  </si>
  <si>
    <t>G64B</t>
  </si>
  <si>
    <t>Инфламаторна болест црева, без КК</t>
  </si>
  <si>
    <t>G65A</t>
  </si>
  <si>
    <t>Опструкција гастроинтестиналног система са KK</t>
  </si>
  <si>
    <t>G65B</t>
  </si>
  <si>
    <t>Опструкција гастроинтестиналног система без KK</t>
  </si>
  <si>
    <t>G66Z</t>
  </si>
  <si>
    <t>Абдоминални бол или мезентеријски аденитис</t>
  </si>
  <si>
    <t>G67A</t>
  </si>
  <si>
    <t>Езофагитис, гастроентеритис и разни поремећаји дигестивног система, са врло тешким или тешким КК</t>
  </si>
  <si>
    <t>G67B</t>
  </si>
  <si>
    <t>Езофагитис, гастроентеритис и разни поремећаји дигестивног система, без врло тешких или тешких КК</t>
  </si>
  <si>
    <t>G70A</t>
  </si>
  <si>
    <t>Остале дијагнозе дигестивног система са KK</t>
  </si>
  <si>
    <t>G70B</t>
  </si>
  <si>
    <t>Остале дијагнозе дигестивног система без KK</t>
  </si>
  <si>
    <t>Болести и поремећаји хепатобилијарног система и панкреаса</t>
  </si>
  <si>
    <t>H01A</t>
  </si>
  <si>
    <t>Процедуре на пакнреасу, јетри и шантовима са врло тешким КК</t>
  </si>
  <si>
    <t>H01B</t>
  </si>
  <si>
    <t>Процедуре на пакнреасу, јетри и шантовима без врло тешких КК</t>
  </si>
  <si>
    <t>H02A</t>
  </si>
  <si>
    <t>Велике процедуре на билијарном тракту, малигнитет или са врло тешким КК</t>
  </si>
  <si>
    <t>H02B</t>
  </si>
  <si>
    <t>Велике процедуре на билијарном тракту, малигнитет или са умерено тешким КК</t>
  </si>
  <si>
    <t>H02C</t>
  </si>
  <si>
    <t>Велике процедуре на билијарном тракту, без малигнитет и без КК</t>
  </si>
  <si>
    <t>H05A</t>
  </si>
  <si>
    <t>Дијагностичке процедуре на хепатобилијарном систему са врло тешким или тешким КК</t>
  </si>
  <si>
    <t>H05B</t>
  </si>
  <si>
    <t>Дијагностичке процедуре на хепатобилијарном систему без врло тешких или тешких КК</t>
  </si>
  <si>
    <t>H06A</t>
  </si>
  <si>
    <t>Остали оперативни поступци на хепатобилијарном систему и панкреасу, са врло тешким КК</t>
  </si>
  <si>
    <t>H06B</t>
  </si>
  <si>
    <t>Остали оперативни поступци на хепатобилијарном систему и панкреасу, без врло тешких КК</t>
  </si>
  <si>
    <t>H07A</t>
  </si>
  <si>
    <r>
      <t xml:space="preserve">Отворена холецистектомија са затвореним испитивањем проходности </t>
    </r>
    <r>
      <rPr>
        <b/>
        <i/>
        <sz val="10"/>
        <rFont val="Calibri"/>
        <family val="2"/>
      </rPr>
      <t>ductus choledocus-а</t>
    </r>
    <r>
      <rPr>
        <b/>
        <sz val="10"/>
        <rFont val="Calibri"/>
        <family val="2"/>
      </rPr>
      <t xml:space="preserve"> или са врло тешким КК</t>
    </r>
  </si>
  <si>
    <t>H07B</t>
  </si>
  <si>
    <r>
      <t xml:space="preserve">Отворена холецистектомија без затворених испитивања проходности </t>
    </r>
    <r>
      <rPr>
        <b/>
        <i/>
        <sz val="10"/>
        <rFont val="Calibri"/>
        <family val="2"/>
      </rPr>
      <t>ductus choledocus-а</t>
    </r>
    <r>
      <rPr>
        <b/>
        <sz val="10"/>
        <rFont val="Calibri"/>
        <family val="2"/>
      </rPr>
      <t xml:space="preserve"> или без врло тешких КК</t>
    </r>
  </si>
  <si>
    <t>H08A</t>
  </si>
  <si>
    <t>Лапароскопска холецистектомија са затвореним испитивањем проходности ductus choledocus-a или са врло тешким и тешким компликацијама</t>
  </si>
  <si>
    <t>H08B</t>
  </si>
  <si>
    <t>Лапароскопска холецистектомија без затворених испитивања проходности ductus choledocus-a или без врло тешких и тешких компликација</t>
  </si>
  <si>
    <t>H40A</t>
  </si>
  <si>
    <t>Ендоскопске процедуре код крварећих варикозитета једњака, са врло тешким КК</t>
  </si>
  <si>
    <t>H40B</t>
  </si>
  <si>
    <t>Ендоскопске процедуре код крварећих варикозитета једњака, без врло тешких КК</t>
  </si>
  <si>
    <t>H43A</t>
  </si>
  <si>
    <t>Ендоскопска ретроградна холангиопанкреатографија, са врло тешким или тешким КК</t>
  </si>
  <si>
    <t>H43B</t>
  </si>
  <si>
    <t>Ендоскопска ретроградна холангиопанкреатографија, без врло тешких или тешких КК</t>
  </si>
  <si>
    <t>H60A</t>
  </si>
  <si>
    <t>Цироза и алкохолни хепатитис са врло тешким КК</t>
  </si>
  <si>
    <t>H60B</t>
  </si>
  <si>
    <t>Цироза и алкохолни хепатитис са тешким КК</t>
  </si>
  <si>
    <t>H60C</t>
  </si>
  <si>
    <t>Цироза и алкохолни хепатитис без врло тешких или тешких КК</t>
  </si>
  <si>
    <t>H61A</t>
  </si>
  <si>
    <t>Малигнитет хепатобилијарног система и панкреаса, (старост &gt; 69 година са врло тешким KK) или са врло тешким KK</t>
  </si>
  <si>
    <t>H61B</t>
  </si>
  <si>
    <t>Малигнитет хепатобилијарног система и панкреаса, (старост &gt; 69 година без врло тешких KK) или са врло тешким KK</t>
  </si>
  <si>
    <t>H62A</t>
  </si>
  <si>
    <t>Поремећаји панкреаса, без малигнитета, са врло тешким или тешким KK</t>
  </si>
  <si>
    <t>H62B</t>
  </si>
  <si>
    <t>Поремећаји панкреаса, без малигнитета, без врло тешких или тешких KK</t>
  </si>
  <si>
    <t>H63A</t>
  </si>
  <si>
    <t>Поремећаји јетре, без малигнитета, цирозе и алкохолног хепатитиса са врло тешким или тешким KK</t>
  </si>
  <si>
    <t>H63B</t>
  </si>
  <si>
    <t>Поремећаји јетре, без малигнитета, цирозе и алкохолног хепатитиса без врло тешких или тешких KK</t>
  </si>
  <si>
    <t>H64A</t>
  </si>
  <si>
    <t>Поремећаји билијарног тракта, са КК</t>
  </si>
  <si>
    <t>H64B</t>
  </si>
  <si>
    <t>Поремећаји билијарног тракта, без КК</t>
  </si>
  <si>
    <t>Болести и поремећаји мускулоскелетног система и везивног ткива</t>
  </si>
  <si>
    <t>I01A</t>
  </si>
  <si>
    <t>Обостране или вишеструке велике процедуре на зглобовима доњих екстремитета, са ревизијом или са врло тешким КК</t>
  </si>
  <si>
    <t>I01B</t>
  </si>
  <si>
    <t>Обостране или вишеструке велике процедуре на зглобовима доњих екстремитета, са ревизијом или без врло тешких КК</t>
  </si>
  <si>
    <t>I02A</t>
  </si>
  <si>
    <t>Микроваскуларна ткива или режањ коже, без шаке, са врло тешким или тешким КК</t>
  </si>
  <si>
    <t>I02B</t>
  </si>
  <si>
    <t>Режањ коже, искључујући шаку, са врло тешким или тешким КК</t>
  </si>
  <si>
    <t>I03A</t>
  </si>
  <si>
    <t>Замена кука, са врло тешким или тешким KK</t>
  </si>
  <si>
    <t>I03B</t>
  </si>
  <si>
    <t>Замена кука, без врло тешких или тешких KK</t>
  </si>
  <si>
    <t>I04A</t>
  </si>
  <si>
    <t>Замена колена, са врло тешким или тешким КК</t>
  </si>
  <si>
    <t>I04B</t>
  </si>
  <si>
    <t>Замена колена, без врло тешких или тешких КК</t>
  </si>
  <si>
    <t>I04Z</t>
  </si>
  <si>
    <t>Замена и поновно повезивање колена</t>
  </si>
  <si>
    <t>I05A</t>
  </si>
  <si>
    <t>Остале замене зглобова, са врло тешким или тешким КК</t>
  </si>
  <si>
    <t>I05B</t>
  </si>
  <si>
    <t>Остале замене зглобова, без врло тешких или тешких КК</t>
  </si>
  <si>
    <t>I06Z</t>
  </si>
  <si>
    <t>Спинална фузија и деформитет</t>
  </si>
  <si>
    <t>I07Z</t>
  </si>
  <si>
    <t>Ампутација</t>
  </si>
  <si>
    <t>I08A</t>
  </si>
  <si>
    <t>Остале процедуре на куку и фемуру, са врло тешким или тешким KK</t>
  </si>
  <si>
    <t>I08B</t>
  </si>
  <si>
    <t>Остале процедуре на куку и фемуру, без врло тешких или тешких KK</t>
  </si>
  <si>
    <t>I09A</t>
  </si>
  <si>
    <t>Спинална фузија, са врло тешким или тешким KK</t>
  </si>
  <si>
    <t>I09B</t>
  </si>
  <si>
    <t>I10A</t>
  </si>
  <si>
    <t>Остале процедуре на леђима и врату, са врло тешким или тешким КК</t>
  </si>
  <si>
    <t>I10B</t>
  </si>
  <si>
    <t>Остале процедуре на леђима и врату, без врло тешких или тешких КК</t>
  </si>
  <si>
    <t>I11Z</t>
  </si>
  <si>
    <t>Процедуре продужавања екстремитета</t>
  </si>
  <si>
    <t>I12A</t>
  </si>
  <si>
    <t>Инфекција или запаљење костију или зглобова, разне процедуре на мишићном систему и везивном ткиву са врло тешким КК</t>
  </si>
  <si>
    <t>I12B</t>
  </si>
  <si>
    <t>Инфекција или запаљење костију или зглобова, разне процедуре на мишићном систему и везивном ткиву са тешким КК</t>
  </si>
  <si>
    <t>I12C</t>
  </si>
  <si>
    <t>Инфекција или запаљење костију или зглобова, разне процедуре на мишићном систему и везивном ткиву без врло тешких или тешких КК</t>
  </si>
  <si>
    <t>I13A</t>
  </si>
  <si>
    <t>Процедуре на хумерусу, тибији, фибули, чланку (ножном), са врло тешким или тешким КК</t>
  </si>
  <si>
    <t>I13B</t>
  </si>
  <si>
    <t>Процедуре на хумерусу, тибији, фибули, чланку (ножном), без врло тешких или тешких КК</t>
  </si>
  <si>
    <t>I15Z</t>
  </si>
  <si>
    <t>Операције кранио - фацијалне регије</t>
  </si>
  <si>
    <t>I16Z</t>
  </si>
  <si>
    <t>Остале процедуре на рамену</t>
  </si>
  <si>
    <t>I17A</t>
  </si>
  <si>
    <t>Максило - фацијална хирургија, са КК</t>
  </si>
  <si>
    <t>I17B</t>
  </si>
  <si>
    <t>Максило - фацијална хирургија, без КК</t>
  </si>
  <si>
    <t>I18Z</t>
  </si>
  <si>
    <t>Остале процедуре на колену</t>
  </si>
  <si>
    <t>I19A</t>
  </si>
  <si>
    <t>Остале процедуре на лакту и подлактици, са КК</t>
  </si>
  <si>
    <t>I19B</t>
  </si>
  <si>
    <t>Остале процедуре на лакту и подлактици, без КК</t>
  </si>
  <si>
    <t>I20Z</t>
  </si>
  <si>
    <t>Остале процедуре на стопалу</t>
  </si>
  <si>
    <t>I21Z</t>
  </si>
  <si>
    <t>Локална ексцизија и одстрањење унутрашњег фиксатора кука и фемура (бутне кости)</t>
  </si>
  <si>
    <t>I23Z</t>
  </si>
  <si>
    <t>Локална ексцизија и одстрањење унутрашњег фиксатора, искључује кук и фемур (бутну кост)</t>
  </si>
  <si>
    <t>I24Z</t>
  </si>
  <si>
    <t xml:space="preserve">Артроскопија </t>
  </si>
  <si>
    <t>I25A</t>
  </si>
  <si>
    <t>Дијагностичке процедуре (укључујући и биопсију) на костима и зглобовима, са КК</t>
  </si>
  <si>
    <t>I25B</t>
  </si>
  <si>
    <t>Дијагностичке процедуре (укључујући и биопсију) на костима и зглобовима, без КК</t>
  </si>
  <si>
    <t>I27A</t>
  </si>
  <si>
    <t>Процедуре на меким ткивима, са врло тешким или тешким КК</t>
  </si>
  <si>
    <t>I27B</t>
  </si>
  <si>
    <t>Процедуре на меким ткивима, без врло тешких или тешких КК</t>
  </si>
  <si>
    <t>I28A</t>
  </si>
  <si>
    <t>Остале процедуре на везивном ткиву са КК</t>
  </si>
  <si>
    <t>I28B</t>
  </si>
  <si>
    <t>Остале процедуре на везивном ткиву без КК</t>
  </si>
  <si>
    <t>I29Z</t>
  </si>
  <si>
    <t>Реконструкција или ревизија колена</t>
  </si>
  <si>
    <t>I30Z</t>
  </si>
  <si>
    <t>Процедуре на шаци</t>
  </si>
  <si>
    <t>I31A</t>
  </si>
  <si>
    <t xml:space="preserve">Процедура ревизије на куку, са врло тешким КК </t>
  </si>
  <si>
    <t>I31B</t>
  </si>
  <si>
    <t xml:space="preserve">Процедура ревизије на куку, без врло тешких КК </t>
  </si>
  <si>
    <t>I32A</t>
  </si>
  <si>
    <t>Процедура ревизије на колену, са врло тешким КК</t>
  </si>
  <si>
    <t>I32B</t>
  </si>
  <si>
    <t>Процедура ревизије на колену, са тешким КК</t>
  </si>
  <si>
    <t>I32C</t>
  </si>
  <si>
    <t>Процедура ревизије на колену, без тешких или врло тешких КК</t>
  </si>
  <si>
    <t>I60Z</t>
  </si>
  <si>
    <t>Прелом тела фемура</t>
  </si>
  <si>
    <t>I61A</t>
  </si>
  <si>
    <t>Прелом дисталног дела фемура, са КК</t>
  </si>
  <si>
    <t>I61B</t>
  </si>
  <si>
    <t>Прелом дисталног дела фемура, без КК</t>
  </si>
  <si>
    <t>I63A</t>
  </si>
  <si>
    <t>Растргнућа, истегнућа, ишчашења у регији кука, карлице и бедара, са КК</t>
  </si>
  <si>
    <t>I63B</t>
  </si>
  <si>
    <t>Растргнућа, истегнућа, ишчашења у регији кука, карлице и бедара, без КК</t>
  </si>
  <si>
    <t>I64A</t>
  </si>
  <si>
    <t>Остеомијелитис са KK</t>
  </si>
  <si>
    <t>I64B</t>
  </si>
  <si>
    <t>Остеомијелитис без KK</t>
  </si>
  <si>
    <t>I65A</t>
  </si>
  <si>
    <t>Малигнитет везивног ткива укључујући и патолошки прелом, са врло тешким или тешким КК</t>
  </si>
  <si>
    <t>I65B</t>
  </si>
  <si>
    <t>Малигнитет везивног ткива укључујући и патолошки прелом, без врло тешких или тешких КК</t>
  </si>
  <si>
    <t>I66A</t>
  </si>
  <si>
    <t>Инфламаторни мускулоскелетни поремећаји, са врло тешким или тешким КК</t>
  </si>
  <si>
    <t>I66B</t>
  </si>
  <si>
    <t>Инфламаторни мускулоскелетни поремећаји, без врло тешких или тешких КК</t>
  </si>
  <si>
    <t>I67A</t>
  </si>
  <si>
    <t>Септички артритис, са врло тешким или тешким КК</t>
  </si>
  <si>
    <t>I67B</t>
  </si>
  <si>
    <t>Септички артритис, без врло тешких или тешких КК</t>
  </si>
  <si>
    <t>I68A</t>
  </si>
  <si>
    <t>Нехируршки спинални поремећаји, са КК</t>
  </si>
  <si>
    <t>I68B</t>
  </si>
  <si>
    <t>Нехируршки спинални поремећаји, без КК</t>
  </si>
  <si>
    <t>I68C</t>
  </si>
  <si>
    <t>Нехируршки спинални поремећаји, истог дана</t>
  </si>
  <si>
    <t>I69A</t>
  </si>
  <si>
    <t>Болести костију и специфичне артропатије, са врло тешким или тешким КК</t>
  </si>
  <si>
    <t>I69B</t>
  </si>
  <si>
    <t>Болести костију и специфичне артропатије, без врло тешких или тешких КК</t>
  </si>
  <si>
    <t>I71A</t>
  </si>
  <si>
    <t>Остали мишићно-тетивни поремећаји, са врло тешким или тешким КК</t>
  </si>
  <si>
    <t>I71B</t>
  </si>
  <si>
    <t>Остали мишићно-тетивни поремећаји, без врло тешких или тешких КК</t>
  </si>
  <si>
    <t>I72A</t>
  </si>
  <si>
    <t>Одређени мишићно-тетивни поремећаји, са врло тешким или тешким КК</t>
  </si>
  <si>
    <t>I72B</t>
  </si>
  <si>
    <t>Одређени мишићно-тетивни поремећаји, без врло тешких или тешких КК</t>
  </si>
  <si>
    <t>I73A</t>
  </si>
  <si>
    <t>Додатна нега због мускулоскелетних импланата/протеза, са врло тешким или тешким КК</t>
  </si>
  <si>
    <t>I73B</t>
  </si>
  <si>
    <t>Додатна нега због мускулоскелетних импланата/протеза, без врло тешких или тешких КК</t>
  </si>
  <si>
    <t>I74Z</t>
  </si>
  <si>
    <t>Повреда подлактице, ручног зглоба, шаке или стопала</t>
  </si>
  <si>
    <t>I75A</t>
  </si>
  <si>
    <t>Повреда рамена, надлактице, лакта, колена, ноге, са врло тешким КК</t>
  </si>
  <si>
    <t>I75B</t>
  </si>
  <si>
    <t>Повреда рамена, надлактице, лакта, колена, ноге, без врло тешких КК</t>
  </si>
  <si>
    <t>I76A</t>
  </si>
  <si>
    <t>Остали мускулоскелетни поремећаји, са врло тешким КК</t>
  </si>
  <si>
    <t>I76B</t>
  </si>
  <si>
    <t>Остали мускулоскелетни поремећаји, без врло тешких КК</t>
  </si>
  <si>
    <t>I77A</t>
  </si>
  <si>
    <t>Прелом карлице, са врло тешким или тешким КК</t>
  </si>
  <si>
    <t>I77B</t>
  </si>
  <si>
    <t>Прелом карлице, без врло тешких или тешких КК</t>
  </si>
  <si>
    <t>I78A</t>
  </si>
  <si>
    <t>Прелом врата бутне кости, са врло тешким или тешким КК</t>
  </si>
  <si>
    <t>I78B</t>
  </si>
  <si>
    <t>Прелом врата бутне кости, без врло тешких или тешких КК</t>
  </si>
  <si>
    <t>I79A</t>
  </si>
  <si>
    <t>Патолошка фрактура, са врло тешким КК</t>
  </si>
  <si>
    <t>I79B</t>
  </si>
  <si>
    <t>Патолошка фрактура, без врло тешким КК</t>
  </si>
  <si>
    <t>Болести и поремећаји коже, поткожног ткива и дојке</t>
  </si>
  <si>
    <t>J01A</t>
  </si>
  <si>
    <t>Микроваскуларни пренос ткива, код болести коже или дојке, са врло тешким или тешким КК</t>
  </si>
  <si>
    <t>J01B</t>
  </si>
  <si>
    <t>Микроваскуларни пренос ткива, код болести коже или дојке, без врло тешких или тешких КК</t>
  </si>
  <si>
    <t>J06Z</t>
  </si>
  <si>
    <t>Велике процедуре код болести дојке</t>
  </si>
  <si>
    <t>J07Z</t>
  </si>
  <si>
    <t>Мање процедуре код болести дојке</t>
  </si>
  <si>
    <t>J08A</t>
  </si>
  <si>
    <t>Остали трансплантати коже и/или поступци дебридмана, са врло тешким КК</t>
  </si>
  <si>
    <t>J08B</t>
  </si>
  <si>
    <t>Остали трансплантати коже и/или поступци дебридмана, без врло тешких КК</t>
  </si>
  <si>
    <t>J09Z</t>
  </si>
  <si>
    <t>Перианалне и пилонидалне процедуре</t>
  </si>
  <si>
    <t>J10Z</t>
  </si>
  <si>
    <t>Процедуре пластичне хирургије на кожи, поткожном ткиву и дојци</t>
  </si>
  <si>
    <t>J11Z</t>
  </si>
  <si>
    <t>Остале процедуре на кожи, поткожном ткиву и дојци</t>
  </si>
  <si>
    <t>J12A</t>
  </si>
  <si>
    <t>Процедуре на доњим екстремитетима, улцерација/целулитис, са врло тешким КК</t>
  </si>
  <si>
    <t>J12B</t>
  </si>
  <si>
    <t>Процедуре на доњим екстремитетима, улцерација/целулитис, без врло тешких КК и графт (пресађивање помоћу режња коже)</t>
  </si>
  <si>
    <t>J12C</t>
  </si>
  <si>
    <t>Процедуре на доњим екстремитетима, улцерација/целулитис, без врло тешких КК, без графта</t>
  </si>
  <si>
    <t>J13A</t>
  </si>
  <si>
    <t>Процедуре на доњим екстремитетима, без улцерација/целулитиса, са графтом и са врло тешким или тешким КК</t>
  </si>
  <si>
    <t>J13B</t>
  </si>
  <si>
    <t>Процедуре на доњим екстремитетима, без улцерација/целилитиса, без графта (пресађивања коже) и без врло тешких или тешких КК</t>
  </si>
  <si>
    <t>J14Z</t>
  </si>
  <si>
    <t>Већа реконструкција дојки</t>
  </si>
  <si>
    <t>J60A</t>
  </si>
  <si>
    <t>Улцерације на кожи, са врло тешким КК</t>
  </si>
  <si>
    <t>J60B</t>
  </si>
  <si>
    <t>Улцерације на кожи, без врло тешких КК</t>
  </si>
  <si>
    <t>J60C</t>
  </si>
  <si>
    <t>Улцерације на кожи, дневна болница</t>
  </si>
  <si>
    <t>J62A</t>
  </si>
  <si>
    <t>Малигна болест дојке, са врло тешким КК</t>
  </si>
  <si>
    <t>J62B</t>
  </si>
  <si>
    <t>Малигна болест дојке, без врло тешких КК</t>
  </si>
  <si>
    <t>J63A</t>
  </si>
  <si>
    <t>Немалигна болест дојке, са врло тешким КК</t>
  </si>
  <si>
    <t>J63B</t>
  </si>
  <si>
    <t>Немалигна болест дојке, без врло тешких КК</t>
  </si>
  <si>
    <t>J64A</t>
  </si>
  <si>
    <t>Целулитис, са врло тешким или тешким КК</t>
  </si>
  <si>
    <t>J64B</t>
  </si>
  <si>
    <t>Целулитис, без врло тешких или тешких КК</t>
  </si>
  <si>
    <t>J65A</t>
  </si>
  <si>
    <t>Траума коже, поткожног ткива и дојке, са врло тешким или тешким КК</t>
  </si>
  <si>
    <t>J65B</t>
  </si>
  <si>
    <t>Траума коже, поткожног ткива и дојке, без врло тешких или тешких КК</t>
  </si>
  <si>
    <t>J67A</t>
  </si>
  <si>
    <t>Мањи поремећаји коже</t>
  </si>
  <si>
    <t>J67B</t>
  </si>
  <si>
    <t>Мањи поремећаји коже, дневна болница</t>
  </si>
  <si>
    <t>J68A</t>
  </si>
  <si>
    <t>Велики поремећаји коже, са врло тешким КК</t>
  </si>
  <si>
    <t>J68B</t>
  </si>
  <si>
    <t>Велики поремећаји коже, без врло тешких КК</t>
  </si>
  <si>
    <t>J68C</t>
  </si>
  <si>
    <t>Велики поремећаји коже, дневна болница</t>
  </si>
  <si>
    <t>J69A</t>
  </si>
  <si>
    <t>Малигнитет коже, са врло тешким КК</t>
  </si>
  <si>
    <t>J69B</t>
  </si>
  <si>
    <t>Малигнитет коже, без врло тешких КК</t>
  </si>
  <si>
    <t>J69C</t>
  </si>
  <si>
    <t>Малигнитет коже, дневна болница</t>
  </si>
  <si>
    <t>Болести и поремећаји ендокриног система, поремећаји исхране и метаболизма</t>
  </si>
  <si>
    <t>K01A</t>
  </si>
  <si>
    <t>Оперативне процедуре за компликације дијабетичног стопала, са врло тешким КК</t>
  </si>
  <si>
    <t>K01B</t>
  </si>
  <si>
    <t>Оперативне процедуре за компликације дијабетичног стопала, без врло тешких КК</t>
  </si>
  <si>
    <t>K02A</t>
  </si>
  <si>
    <t>Процедуре на хипофизи, са врло тешким КК</t>
  </si>
  <si>
    <t>K02B</t>
  </si>
  <si>
    <t>Процедуре на хипофизи, без врло тешких КК</t>
  </si>
  <si>
    <t>K03Z</t>
  </si>
  <si>
    <t>Процедуре на надбубрежним жлездама</t>
  </si>
  <si>
    <t>K04A</t>
  </si>
  <si>
    <t>Веће процедуре због прекомерне гојазности, са врло тешким КК</t>
  </si>
  <si>
    <t>K04B</t>
  </si>
  <si>
    <t>Веће процедуре због прекомерне гојазности, без врло тешких КК</t>
  </si>
  <si>
    <t>K05A</t>
  </si>
  <si>
    <t>Процедуре на паратироидним жлездама, са врло тешким или тешким КК</t>
  </si>
  <si>
    <t>K05B</t>
  </si>
  <si>
    <t>Процедуре на паратироидним жлездама, без врло тешких или тешких КК</t>
  </si>
  <si>
    <t>K06A</t>
  </si>
  <si>
    <t>Процедуре на штитној жлезди, са врло тешким или тешким КК</t>
  </si>
  <si>
    <t>K06B</t>
  </si>
  <si>
    <t>Процедуре на штитној жлезди, без врло тешких или тешких КК</t>
  </si>
  <si>
    <t>K07Z</t>
  </si>
  <si>
    <t>Остале процедуре због прекомерне гојазности</t>
  </si>
  <si>
    <t>K08Z</t>
  </si>
  <si>
    <t>Процедуре на тироглосусу</t>
  </si>
  <si>
    <t>K09A</t>
  </si>
  <si>
    <t>Остале оперативне процедуре због ендокриних, нутритивних или метаболичких узрока, са врло тешким КК</t>
  </si>
  <si>
    <t>K09B</t>
  </si>
  <si>
    <t>Остале оперативне процедуре због ендокриних, нутритивних или метаболичких узрока, са тешким или умереним КК</t>
  </si>
  <si>
    <t>K09C</t>
  </si>
  <si>
    <t>Остале оперативне процедуре због ендокриних, нутритивних или метаболичких узрока, без КК</t>
  </si>
  <si>
    <t>K40A</t>
  </si>
  <si>
    <t>Ендоскопске или дијагностичке порцедуре због метаболичких поремећаја, са врло тешким КК</t>
  </si>
  <si>
    <t>K40B</t>
  </si>
  <si>
    <t>Ендоскопске или дијагностичке порцедуре због метаболичких поремећаја, без врло тешких КК</t>
  </si>
  <si>
    <t>K40C</t>
  </si>
  <si>
    <t>Ендоскопске или дијагностичке порцедуре због метаболичких поремећаја, дневна болница</t>
  </si>
  <si>
    <t>K60A</t>
  </si>
  <si>
    <t>Дијабетес, са врло тешким или тешким КК</t>
  </si>
  <si>
    <t>K60B</t>
  </si>
  <si>
    <t>Дијабетес, без врло тешких или тешких КК</t>
  </si>
  <si>
    <t>K61Z</t>
  </si>
  <si>
    <t>Тежак поремећај исхране</t>
  </si>
  <si>
    <t>K62A</t>
  </si>
  <si>
    <t>Разни метаболички поремећаји, са врло тешким или тешким КК</t>
  </si>
  <si>
    <t>K62B</t>
  </si>
  <si>
    <t>Разни метаболички поремећаји, без врло тешких или тешких КК</t>
  </si>
  <si>
    <t>K63A</t>
  </si>
  <si>
    <t>Урођени поремећаји метаболизма, са КК</t>
  </si>
  <si>
    <t>K63B</t>
  </si>
  <si>
    <t>Урођени поремећаји метаболизма, без КК</t>
  </si>
  <si>
    <t>K64A</t>
  </si>
  <si>
    <t>Ендокринолошки поремећаји, са врло тешким или тешким КК</t>
  </si>
  <si>
    <t>K64B</t>
  </si>
  <si>
    <t>Ендокринолошки поремећаји, без врло тешких или тешких КК</t>
  </si>
  <si>
    <t>Болести и поремећаји бубрега и уринарног тракта</t>
  </si>
  <si>
    <t>L02A</t>
  </si>
  <si>
    <t>Оперативна инсерција перитонеумског катетера због дијализе, са врло тешким или тешким КК</t>
  </si>
  <si>
    <t>L02B</t>
  </si>
  <si>
    <t>Оперативна инсерција перитонеумског катетера због дијализе, без врло тешких или тешких КК</t>
  </si>
  <si>
    <t>L03A</t>
  </si>
  <si>
    <t>Велике процедуре због неоплазме бубрега, уретера и мокраћне бешике, са врло тешким КК</t>
  </si>
  <si>
    <t>L03B</t>
  </si>
  <si>
    <t>Велике процедуре због неоплазме бубрега, уретера и мокраћне бешике, са тешким КК</t>
  </si>
  <si>
    <t>L03C</t>
  </si>
  <si>
    <t>Велике процедуре због неоплазме бубрега, уретера и мокраћне бешике, без врло тешких или тешких КК</t>
  </si>
  <si>
    <t>L04A</t>
  </si>
  <si>
    <t>Велике процедуре на бубрегу, уретерима и мокраћној бешици, осим због неоплазми, са врло тешким КК</t>
  </si>
  <si>
    <t>L04B</t>
  </si>
  <si>
    <t>Велике процедуре на бубрегу, уретерима и мокраћној бешици, осим због неоплазми, са тешким или умереним КК</t>
  </si>
  <si>
    <t>L04C</t>
  </si>
  <si>
    <t>Велике процедуре на бубрегу, уретерима и мокраћној бешици, осим због неоплазми, без КК</t>
  </si>
  <si>
    <t>L05A</t>
  </si>
  <si>
    <t>Трансуретрална простатектомија, са врло тешким или тешким КК</t>
  </si>
  <si>
    <t>L05B</t>
  </si>
  <si>
    <t>Трансуретрална простатектомија, без врло тешких или тешких КК</t>
  </si>
  <si>
    <t>L06A</t>
  </si>
  <si>
    <t>Мање процедуре на мокраћној бешици, са врло тешким или тешким КК</t>
  </si>
  <si>
    <t>L06B</t>
  </si>
  <si>
    <t xml:space="preserve">Мање процедуре на мокраћној бешици, без врло тешких или тешких КК </t>
  </si>
  <si>
    <t>L07A</t>
  </si>
  <si>
    <t>Трансуретералне процедуре, осим простатектомије, са врло тешким или тешким КК</t>
  </si>
  <si>
    <t>L07B</t>
  </si>
  <si>
    <t>Трансуретералне процедуре, осим простатектомије, без врло тешких или тешких КК</t>
  </si>
  <si>
    <t>L08A</t>
  </si>
  <si>
    <t>Процедуре на уретри са КК</t>
  </si>
  <si>
    <t>L08B</t>
  </si>
  <si>
    <t>Процедуре на уретри без КК</t>
  </si>
  <si>
    <t>L09A</t>
  </si>
  <si>
    <t>Остале процедуре на бубрегу и уринарном тракту, са врло тешким КК</t>
  </si>
  <si>
    <t>L09B</t>
  </si>
  <si>
    <t>Остале процедуре на бубрегу и уринарном тракту, са тешким КК</t>
  </si>
  <si>
    <t>L09C</t>
  </si>
  <si>
    <t>Остале процедуре на бубрегу и уринарном тракту, без врло тешких или тешких КК</t>
  </si>
  <si>
    <t>L40Z</t>
  </si>
  <si>
    <t>Уретероскопија</t>
  </si>
  <si>
    <t>L41Z</t>
  </si>
  <si>
    <t>Цистоуретероскопија, истог дана</t>
  </si>
  <si>
    <t>L42Z</t>
  </si>
  <si>
    <t>Eкстракорпорална литотрипсија (ЕSWL) мокраћних каменаца</t>
  </si>
  <si>
    <t>L60A</t>
  </si>
  <si>
    <t>Бубрежна инсуфицијенција, са врло тешким КК</t>
  </si>
  <si>
    <t>L60B</t>
  </si>
  <si>
    <t>Бубрежна инсуфицијенција, са тешким КК</t>
  </si>
  <si>
    <t>L60C</t>
  </si>
  <si>
    <t>Бубрежна инсуфицијенција бубрега, без врло тешких или тешких КК</t>
  </si>
  <si>
    <t>L61Z</t>
  </si>
  <si>
    <t>Пријем због дијализе</t>
  </si>
  <si>
    <t>L62A</t>
  </si>
  <si>
    <t>Неоплазме бубрега и уринарног система, са врло тешким или тешким КК</t>
  </si>
  <si>
    <t>L62B</t>
  </si>
  <si>
    <t>Неоплазме бубрега и уринарног система, без врло тешких или тешких КК</t>
  </si>
  <si>
    <t>L63A</t>
  </si>
  <si>
    <t>Инфекција бубрега и уринарног тракта, са врло тешким или тешким КК</t>
  </si>
  <si>
    <t>L63B</t>
  </si>
  <si>
    <t>Инфекција бубрега и уринарног тракта, без врло тешких или тешких КК</t>
  </si>
  <si>
    <t>L64Z</t>
  </si>
  <si>
    <t>Мокраћни каменци и опструкција</t>
  </si>
  <si>
    <t>L65A</t>
  </si>
  <si>
    <t>Знаци и симптоми повезани са бубрегом и уринарним трактом, са врло тешким или тешким КК</t>
  </si>
  <si>
    <t>L65B</t>
  </si>
  <si>
    <t>Знаци и симптоми повезани са бубрегом и уринарним трактом без врло тешких или тешких КК</t>
  </si>
  <si>
    <t>L66Z</t>
  </si>
  <si>
    <t>Стриктура уретре</t>
  </si>
  <si>
    <t>L67A</t>
  </si>
  <si>
    <t>Остали поремећаји бубрега и уринарног тракта, са врло тешким или тешким КК</t>
  </si>
  <si>
    <t>L67B</t>
  </si>
  <si>
    <t>Остали поремећаји бубрега и уринарног тракта, без врло тешких или тешких КК</t>
  </si>
  <si>
    <t>L68Z</t>
  </si>
  <si>
    <t>Перитонеална дијализа</t>
  </si>
  <si>
    <t>Болести и поремећеји мушког репродуктивног система</t>
  </si>
  <si>
    <t>M01A</t>
  </si>
  <si>
    <t>Велике процедуре на мушкој карлици, са врло тешким или тешким КК</t>
  </si>
  <si>
    <t>M01B</t>
  </si>
  <si>
    <t>Велике процедуре на мушкој карлици, без врло тешких или тешких КК</t>
  </si>
  <si>
    <t>M02A</t>
  </si>
  <si>
    <t>Трансуретрална простатектомија са врло тешким или тешким КК</t>
  </si>
  <si>
    <t>M02B</t>
  </si>
  <si>
    <t>Трансуретрална простатектомија без врло тешких или тешких КК</t>
  </si>
  <si>
    <t>M03Z</t>
  </si>
  <si>
    <t>Процедуре на пенису</t>
  </si>
  <si>
    <t>M04Z</t>
  </si>
  <si>
    <t>Процедуре на тестисима</t>
  </si>
  <si>
    <t>M05Z</t>
  </si>
  <si>
    <t>Обрезивање (циркумсцизија)</t>
  </si>
  <si>
    <t>M06A</t>
  </si>
  <si>
    <t>Остале оперативне процедуре на мушком гениталном систему и малигнитет</t>
  </si>
  <si>
    <t>M06B</t>
  </si>
  <si>
    <t>Остале оперативне процедуре на мушком гениталном систему , без малигнитета</t>
  </si>
  <si>
    <t>M40Z</t>
  </si>
  <si>
    <t>Цистоуретероскопија, без КК</t>
  </si>
  <si>
    <t>M60A</t>
  </si>
  <si>
    <t>Малигна болест мушког гениталног система, са врло тешким или тешким КК</t>
  </si>
  <si>
    <t>M60B</t>
  </si>
  <si>
    <t>Малигна болест мушког гениталног система, без врло тешких или тешких КК</t>
  </si>
  <si>
    <t>M61Z</t>
  </si>
  <si>
    <t>Бенигна хипертрофија простате</t>
  </si>
  <si>
    <t>M62Z</t>
  </si>
  <si>
    <t>Упала мушког гениталног система</t>
  </si>
  <si>
    <t>M63Z</t>
  </si>
  <si>
    <t>Стерилизација мушкарца</t>
  </si>
  <si>
    <t>M64Z</t>
  </si>
  <si>
    <t>Остале болести (дијагнозе) мушког гениталног система</t>
  </si>
  <si>
    <t>Болести и поремећаји женског репродуктивног система</t>
  </si>
  <si>
    <t>N01Z</t>
  </si>
  <si>
    <t>Евисцерација органа мале карлице и радикална вулвектомија</t>
  </si>
  <si>
    <t>N04A</t>
  </si>
  <si>
    <t>Хистеректомија због немалигних узрока, са врло тешким или тешким КК</t>
  </si>
  <si>
    <t>N04B</t>
  </si>
  <si>
    <t>Хистеректомија због немалигних узрока, без врло тешких или тешких КК</t>
  </si>
  <si>
    <t>N05A</t>
  </si>
  <si>
    <t>Овариектомија и сложене процедуре на јајоводу због немалигних узрока, са врло тешким или тешким КК</t>
  </si>
  <si>
    <t>N05B</t>
  </si>
  <si>
    <t>Овариектомија и сложене процедуре на јајоводу због немалигних узрока, без врло тешких или тешких КК</t>
  </si>
  <si>
    <t>N06A</t>
  </si>
  <si>
    <t>Процедуре реконструкције на женском репродуктивном систему, са врло тешким или тешким КК</t>
  </si>
  <si>
    <t>N06B</t>
  </si>
  <si>
    <t>Процедуре реконструкције на женском репродуктивном систему, без врло тешких или тешких КК</t>
  </si>
  <si>
    <t>N07Z</t>
  </si>
  <si>
    <t>Остале процедуре на материци и аднексама због немалигних узрока</t>
  </si>
  <si>
    <t>N08Z</t>
  </si>
  <si>
    <t>Ендоскопске и лапароскопске процедуре на женском репродуктивном систему</t>
  </si>
  <si>
    <t>N09Z</t>
  </si>
  <si>
    <t>Конизација, поступци на вагини, цервиксу (грлићу материце) и вулви (стидници)</t>
  </si>
  <si>
    <t>N10Z</t>
  </si>
  <si>
    <t>Дијагностичка киретажа или дијагностичка хистероскопија</t>
  </si>
  <si>
    <t>N11Z</t>
  </si>
  <si>
    <t>Остале оперативне процедуре на женском репродуктивном систему</t>
  </si>
  <si>
    <t>N12A</t>
  </si>
  <si>
    <t>Процедуре на материци и аднексама, са врло тешким или тешким КК</t>
  </si>
  <si>
    <t>N12B</t>
  </si>
  <si>
    <t>Процедуре на материци и аднексама, без врло тешких или тешких КК</t>
  </si>
  <si>
    <t>N60A</t>
  </si>
  <si>
    <t>Малигне болести женског репродуктивног система, са врло тешким КК</t>
  </si>
  <si>
    <t>N60B</t>
  </si>
  <si>
    <t>Малигне болести женског репродуктивног система, без врло тешких КК</t>
  </si>
  <si>
    <t>N61Z</t>
  </si>
  <si>
    <t>Инфекције женског репродуктивног система</t>
  </si>
  <si>
    <t>N62Z</t>
  </si>
  <si>
    <t>Менструални и други поремећаји женског репродуктивног система</t>
  </si>
  <si>
    <t>Трудноћа, порођај и пуерперијум</t>
  </si>
  <si>
    <t>O01A</t>
  </si>
  <si>
    <t>Порођај царским резом, са врло тешким или тешким КК</t>
  </si>
  <si>
    <t>O01B</t>
  </si>
  <si>
    <t>Порођај царским резом, без врло тешких или тешких КК</t>
  </si>
  <si>
    <t>O02A</t>
  </si>
  <si>
    <t>Вагинални порођај са оперативним процедурама, са врло тешким или тешким КК</t>
  </si>
  <si>
    <t>O02B</t>
  </si>
  <si>
    <t>Вагинални порођај са оперативним процедурама, без врло тешких или тешких КК</t>
  </si>
  <si>
    <t>O03A</t>
  </si>
  <si>
    <t>Ектопична трудноћа, са врло тешким КК</t>
  </si>
  <si>
    <t>O03B</t>
  </si>
  <si>
    <t>Ектопична трудноћа, без врло тешких КК</t>
  </si>
  <si>
    <t>O04A</t>
  </si>
  <si>
    <t>Оперативни поступак у постпарталном периоду или после побачаја, са врло тешким или тешким КК</t>
  </si>
  <si>
    <t>O04B</t>
  </si>
  <si>
    <t>Оперативни поступак у постпарталном периоду или после побачаја, без врло тешких или тешких КК</t>
  </si>
  <si>
    <t>O05Z</t>
  </si>
  <si>
    <t>Побачај и оперативне процедуре</t>
  </si>
  <si>
    <t>O60Z</t>
  </si>
  <si>
    <t>Вагинални порођај</t>
  </si>
  <si>
    <t>O61Z</t>
  </si>
  <si>
    <t>Постпартални период и период после побачаја без оперативних поступака</t>
  </si>
  <si>
    <t>O63Z</t>
  </si>
  <si>
    <t>Побачај без оперативних процедура</t>
  </si>
  <si>
    <t>O64Z</t>
  </si>
  <si>
    <t>Лажни трудови</t>
  </si>
  <si>
    <t>O66Z</t>
  </si>
  <si>
    <t>Пренатални или други акушерски пријем</t>
  </si>
  <si>
    <t>Новорођенчад</t>
  </si>
  <si>
    <t>P01Z</t>
  </si>
  <si>
    <t>Новорођенче, смртни исход или премештај у другу болницу, &lt; 5 дана и значајни оперативни поступци</t>
  </si>
  <si>
    <t>P02Z</t>
  </si>
  <si>
    <t>Кардиоторакални или васкуларни поремећај новорођенчета</t>
  </si>
  <si>
    <t>P03Z</t>
  </si>
  <si>
    <t>Новорођенче, тежина на пријему 1000 - 1499 грама, са значајним оперативним поступком</t>
  </si>
  <si>
    <t>P04Z</t>
  </si>
  <si>
    <t>Новорођенче, тежина на пријему  1500 -1999 грама, са значајним оперативним поступком</t>
  </si>
  <si>
    <t>P05Z</t>
  </si>
  <si>
    <t>Новорођенче, тежина на пријему  2000 -2499 грама, са значајним оперативним поступком</t>
  </si>
  <si>
    <t>P06A</t>
  </si>
  <si>
    <t>Новорођенче, тежина на пријему  &gt; 2499 грама, са значајним оперативним поступком, са вишеструким великим тешкоћама</t>
  </si>
  <si>
    <t>P06B</t>
  </si>
  <si>
    <t>Новорођенче, тежина на пријему &gt; 2499 грама, са значајним оперативним поступком, без вишеструких великих тешкоћа</t>
  </si>
  <si>
    <t>P60A</t>
  </si>
  <si>
    <t>Новорођенче, смртни исход или премештај у другу болницу за акутно болничко лечењ,е &lt; 5 дана од порођаја без значајних оперативних поступака</t>
  </si>
  <si>
    <t>P60B</t>
  </si>
  <si>
    <t>Новорођенче, смртни исход или премештај у другу болницу, &lt; 5 дана од поновног пријема без значајних оперативних поступака</t>
  </si>
  <si>
    <t>P61Z</t>
  </si>
  <si>
    <t>Новорођенче, тежина на пријему &lt; 750 грама</t>
  </si>
  <si>
    <t>P62Z</t>
  </si>
  <si>
    <t>Новорођенче, тежина на пријему 750 - 999 грама</t>
  </si>
  <si>
    <t>P63Z</t>
  </si>
  <si>
    <t>Новорођенче, тежина на пријему 1000-1249 грама, без значајних оперативних поступака</t>
  </si>
  <si>
    <t>P64Z</t>
  </si>
  <si>
    <t>Новорођенче, тежина на пријему 1250-1499 грама, без значајних оперативних поступака</t>
  </si>
  <si>
    <t>P65A</t>
  </si>
  <si>
    <t>Новорођенче, тежина на пријему 1500 -1999 грама, без значајних оперативних поступака, са вишеструким великим тешкоћама</t>
  </si>
  <si>
    <t>P65B</t>
  </si>
  <si>
    <t>Новорођенче, тежина на пријему 1500 -1999 грама, без значајних оперативних поступака са великим тешкоћама</t>
  </si>
  <si>
    <t>P65C</t>
  </si>
  <si>
    <t>Новорођенче, тежина на пријему 1500 -1999 грама, без значајних оперативних поступака са осталим тешкоћама</t>
  </si>
  <si>
    <t>P65D</t>
  </si>
  <si>
    <t>Новорођенче, тежина на пријему 1500 -1999 грама, без значајних оперативних поступака без тешкоћа</t>
  </si>
  <si>
    <t>P66A</t>
  </si>
  <si>
    <t>Новорођенче, тежина на пријему 2000 -2499 грама, без значајних оперативних поступака са вишеструким великим тешкоћама</t>
  </si>
  <si>
    <t>P66B</t>
  </si>
  <si>
    <t>Новорођенче, тежина на пријему 2000 -2499 грама, без значајних оперативних поступака са великим тешкоћама</t>
  </si>
  <si>
    <t>P66C</t>
  </si>
  <si>
    <t>Новорођенче, тежина на пријему 2000 -2499 грама, без значајних оперативних поступака са осталим тешкоћама</t>
  </si>
  <si>
    <t>P66D</t>
  </si>
  <si>
    <t>Новорођенче, тежина на пријему 2000 -2499 грама, без значајних оперативних поступака без тешкоћа</t>
  </si>
  <si>
    <t>P67A</t>
  </si>
  <si>
    <t>Новорођенче, тежина на пријему &gt; 2499 грама, без значајних оперативних поступака са вишеструким великим тешкоћама</t>
  </si>
  <si>
    <t>P67B</t>
  </si>
  <si>
    <t>Новорођенче, тежина на пријему &gt; 2499 грама, без значајних оперативних поступака са великим тешкоћама</t>
  </si>
  <si>
    <t>P67C</t>
  </si>
  <si>
    <t>Новорођенче, тежина на пријему &gt; 2499 грама, без значајних оперативних поступака са осталим тешкоћама</t>
  </si>
  <si>
    <t>P67D</t>
  </si>
  <si>
    <t>Новорођенче, тежина на пријему &gt; 2499 грама, без значајних оперативних поступака без тешкоћа</t>
  </si>
  <si>
    <t>Болести и поремећаји крви и крвотворних органа и имунолошки поремећаји</t>
  </si>
  <si>
    <t>Q01Z</t>
  </si>
  <si>
    <t>Спленектомија</t>
  </si>
  <si>
    <t>Q02A</t>
  </si>
  <si>
    <t>Остале оперативне процедуре због болести крви и крвотворних органа, са врло тешким или тешким КК</t>
  </si>
  <si>
    <t>Q02B</t>
  </si>
  <si>
    <t>Остале оперативне процедуре због болести крви и крвотворних органа, без врло тешких или тешких КК</t>
  </si>
  <si>
    <t>Q60A</t>
  </si>
  <si>
    <t>Поремећаји имунитета и ретикулоендотелног система, са врло тешким или тешким КК</t>
  </si>
  <si>
    <t>Q60B</t>
  </si>
  <si>
    <t>Поремећаји имунитета и ретикулоендотелног система, без врло тешких или тешких КК и малигнитет</t>
  </si>
  <si>
    <t>Q60C</t>
  </si>
  <si>
    <t>Поремећаји имунитета и ретикулоендотелног система, без врло тешких или тешких КК без малигнитета</t>
  </si>
  <si>
    <t>Q61A</t>
  </si>
  <si>
    <t>Поремећаји еритроцита, са врло тешким или тешким КК</t>
  </si>
  <si>
    <t>Q61B</t>
  </si>
  <si>
    <t>Поремећаји еритроцита, без врло тешких или тешких КК</t>
  </si>
  <si>
    <t>Q62Z</t>
  </si>
  <si>
    <t>Поремећаји коагулације крви</t>
  </si>
  <si>
    <t>Неопластични поремећаји (хематолошки и солидни тумори)</t>
  </si>
  <si>
    <t>R01A</t>
  </si>
  <si>
    <t>Лимфом и леукемија са великим оперативним поступцима и са врло тешким или тешким КК</t>
  </si>
  <si>
    <t>R01B</t>
  </si>
  <si>
    <t>Лимфом и леукемија са великим оперативним поступцима, без врло тешких или тешких КК</t>
  </si>
  <si>
    <t>R02A</t>
  </si>
  <si>
    <t>Остали неопластични поремећаји са великим оперативним процедурама, са врло тешким КК</t>
  </si>
  <si>
    <t>R02B</t>
  </si>
  <si>
    <t xml:space="preserve">Остали неопластични поремећаји са великим оперативним процедурама, са тешким или умереним КК </t>
  </si>
  <si>
    <t>R02C</t>
  </si>
  <si>
    <t>Остали неопластични поремећаји са великим оперативним процедурама, без КК</t>
  </si>
  <si>
    <t>R03A</t>
  </si>
  <si>
    <t>Лимфом и леукемија са осталим оперативним процедурама, са врло тешким или тешким КК</t>
  </si>
  <si>
    <t>R03B</t>
  </si>
  <si>
    <t>Лимфом и леукемија са осталим оперативним процедурама, без врло тешких или тешких КК</t>
  </si>
  <si>
    <t>R04A</t>
  </si>
  <si>
    <t>Остали неопластични поремећаји са осталим оперативним процедурама са врло тешким или тешким КК</t>
  </si>
  <si>
    <t>R04B</t>
  </si>
  <si>
    <t>Остали неопластични поремећаји са осталим оперативним процедурама без врло тешких или тешких КК</t>
  </si>
  <si>
    <t>R60A</t>
  </si>
  <si>
    <t>Акутна леукемија, са врло тешким КК</t>
  </si>
  <si>
    <t>R60B</t>
  </si>
  <si>
    <t>Акутна леукемија, без врло тешких КК</t>
  </si>
  <si>
    <t>R61A</t>
  </si>
  <si>
    <t>Лимфом и неакутна леукемија, са врло тешким КК</t>
  </si>
  <si>
    <t>R61B</t>
  </si>
  <si>
    <t>Лимфом и неакутна леукемија, без врло тешких КК</t>
  </si>
  <si>
    <t>R61C</t>
  </si>
  <si>
    <t>Лимфом или неакутна леукемија, дневна болница</t>
  </si>
  <si>
    <t>R62A</t>
  </si>
  <si>
    <t>Остали неопластични поремећаји са КК</t>
  </si>
  <si>
    <t>R62B</t>
  </si>
  <si>
    <t>Остали неопластични поремећаји без КК</t>
  </si>
  <si>
    <t>R63Z</t>
  </si>
  <si>
    <t>Хемотерапија</t>
  </si>
  <si>
    <t>R64Z</t>
  </si>
  <si>
    <t>Радиотерапија</t>
  </si>
  <si>
    <t>Инфективне и паразитске болести</t>
  </si>
  <si>
    <t>S60Z</t>
  </si>
  <si>
    <t>ХИВ, дневна болница</t>
  </si>
  <si>
    <t>S65A</t>
  </si>
  <si>
    <t>Болести повезане са ХИВ-ом, са врло тешким КК</t>
  </si>
  <si>
    <t>S65B</t>
  </si>
  <si>
    <t>Болести повезане са ХИВ-ом, са тешким КК</t>
  </si>
  <si>
    <t>S65C</t>
  </si>
  <si>
    <t>Болести повезане са ХИВ-ом, без врло тешких или тешких КК</t>
  </si>
  <si>
    <t>T01A</t>
  </si>
  <si>
    <t>Оперативни поступци због инфективних и паразитарних болести, са врло тешким КК</t>
  </si>
  <si>
    <t>T01B</t>
  </si>
  <si>
    <t>Оперативни поступци због инфективних и паразитарних болести, са тешким или умереним КК</t>
  </si>
  <si>
    <t>T01C</t>
  </si>
  <si>
    <t>Оперативни поступци због инфективних и паразитарних болести, без КК</t>
  </si>
  <si>
    <t>T40Z</t>
  </si>
  <si>
    <t>Инфективне или паразитске болести са вентилаторном подршком</t>
  </si>
  <si>
    <t>T60A</t>
  </si>
  <si>
    <t>Септикемија, са врло тешким или тешким КК</t>
  </si>
  <si>
    <t>T60B</t>
  </si>
  <si>
    <t>Септикемија без врло тешких или тешких КК</t>
  </si>
  <si>
    <t>T61A</t>
  </si>
  <si>
    <t>Постоперативне и посттрауматске инфекције, старост &gt; 54 године или са врло тешким или тешким КК</t>
  </si>
  <si>
    <t>T61B</t>
  </si>
  <si>
    <t>Постоперативне и посттрауматске инфекције, старост &lt; 55година или без врло тешких или тешких КК</t>
  </si>
  <si>
    <t>T62A</t>
  </si>
  <si>
    <t>Повишена температура непознатог порекла са КК</t>
  </si>
  <si>
    <t>T62B</t>
  </si>
  <si>
    <t>Повишена температура непознатог порекла без КК</t>
  </si>
  <si>
    <t>T63Z</t>
  </si>
  <si>
    <t>Вирусна инфекција</t>
  </si>
  <si>
    <t>T64A</t>
  </si>
  <si>
    <t>Остале инфективне и паразитарне болести, са врло тешким КК</t>
  </si>
  <si>
    <t>T64B</t>
  </si>
  <si>
    <t>Остале инфективне и паразитарне болести, са тешким или умереним КК</t>
  </si>
  <si>
    <t>T64C</t>
  </si>
  <si>
    <t>Остале инфективне и паразитарне болестии, без КК</t>
  </si>
  <si>
    <t>Металне болести и поремећаји</t>
  </si>
  <si>
    <t>U40Z</t>
  </si>
  <si>
    <t>Лечење менталног здравља, истог дана и примена електроконвулзивне терапије</t>
  </si>
  <si>
    <t>U60Z</t>
  </si>
  <si>
    <t>Лечење менталног здравља, истог дана, без примене електроконвулзивне терапије</t>
  </si>
  <si>
    <t>U61Z</t>
  </si>
  <si>
    <t>Схизофрени поремећаји</t>
  </si>
  <si>
    <t>U62A</t>
  </si>
  <si>
    <t>Параноја и акутни психотични поремећаји, са врло тешким или тешким КК или присилно лечење</t>
  </si>
  <si>
    <t>U62B</t>
  </si>
  <si>
    <t>Параноја и акутни психотични поремећаји, без врло тешких или тешких КК, без присилног лечења</t>
  </si>
  <si>
    <t>U63Z</t>
  </si>
  <si>
    <t>Велики афективни поремећаји</t>
  </si>
  <si>
    <t>U64Z</t>
  </si>
  <si>
    <t>Остали афективни и соматоформни поремећаји</t>
  </si>
  <si>
    <t>U65Z</t>
  </si>
  <si>
    <t>Анксиозни поремећаји</t>
  </si>
  <si>
    <t>U66Z</t>
  </si>
  <si>
    <t>Поремећаји исхране и опсесивно-компулзивни поремећаји</t>
  </si>
  <si>
    <t>U67Z</t>
  </si>
  <si>
    <t>Поремећаји личности и акутне реакције</t>
  </si>
  <si>
    <t>U68Z</t>
  </si>
  <si>
    <t>Ментални поремећаји у дечијем добу</t>
  </si>
  <si>
    <t>Коришћење алкохола/дроге и органски ментални поремећаји узроковани коришћењем алкохола/дроге</t>
  </si>
  <si>
    <t>V60Z</t>
  </si>
  <si>
    <t>Интоксикација алкохолом и апстиненцијални синдром</t>
  </si>
  <si>
    <t>V61Z</t>
  </si>
  <si>
    <t>Интоксикација дрогама и апстиненцијални синдром</t>
  </si>
  <si>
    <t>V62A</t>
  </si>
  <si>
    <t xml:space="preserve">Поремећаји узроковани злоупотребом алкохола и зависност од алкохола </t>
  </si>
  <si>
    <t>V62B</t>
  </si>
  <si>
    <t>Поремећаји узроковани злоупотребом алкохола и зависност од алкохола, истог дана</t>
  </si>
  <si>
    <t>V63Z</t>
  </si>
  <si>
    <t>Поремећаји узроковани злоупотребом опијата и зависност од опијата</t>
  </si>
  <si>
    <t>V64Z</t>
  </si>
  <si>
    <t>Поремећаји узроковани злоупотребом осталих дрога (лекова) и зависност од истих</t>
  </si>
  <si>
    <t>Повреде, тровања и токсични ефекти лекова</t>
  </si>
  <si>
    <t>W01Z</t>
  </si>
  <si>
    <t>Процедуре вентилације и краниотомије због вишеструке значајне трауме</t>
  </si>
  <si>
    <t>W02A</t>
  </si>
  <si>
    <t>Процедуре на куку, бутној кости и екстремитетима због значајне вишеструке трауме, са имплантацијом, са врло тешким или тешким КК</t>
  </si>
  <si>
    <t>W02B</t>
  </si>
  <si>
    <t>Процедуре на куку, бутној кости и екстремитетима због значајне вишеструке трауме, са имплантацијом, без врло тешких или тешких КК</t>
  </si>
  <si>
    <t>W03Z</t>
  </si>
  <si>
    <t>Абдоминалне процедуре због вишеструке значајне трауме</t>
  </si>
  <si>
    <t>W04A</t>
  </si>
  <si>
    <t>Остале процедуре због вишеструке значајне трауме, са врло тешким или тешким КК</t>
  </si>
  <si>
    <t>W04B</t>
  </si>
  <si>
    <t>Остале процедуре због вишеструке значајне трауме, без врло тешких или тешких КК</t>
  </si>
  <si>
    <t>W60Z</t>
  </si>
  <si>
    <t>Вишеструка траума, смртни исход или премештај у другу болницу, &lt; 5 дана</t>
  </si>
  <si>
    <t>W61A</t>
  </si>
  <si>
    <t>Вишеструка траума, без значајних процедура, са врло тешким или тешким КК</t>
  </si>
  <si>
    <t>W61B</t>
  </si>
  <si>
    <t>Вишеструка траума, без значајних процедура, без врло тешких или тешких КК</t>
  </si>
  <si>
    <t>X02A</t>
  </si>
  <si>
    <t>Микроваскуларни пренос ткива или режња коже због повреде шаке, са врло тешким или тешким КК</t>
  </si>
  <si>
    <t>X02B</t>
  </si>
  <si>
    <t>Режањ коже због повреде шаке, без врло тешких или тешких КК</t>
  </si>
  <si>
    <t>X04A</t>
  </si>
  <si>
    <t>Остале процедуре због повреде доњих екстрмитета, са врло тешким или тешким КК</t>
  </si>
  <si>
    <t>X04B</t>
  </si>
  <si>
    <t>Остале процедуре због повреде доњих екстрмитета, без врло тешких или тешких КК</t>
  </si>
  <si>
    <t>X05A</t>
  </si>
  <si>
    <t>Остале процедуре због повреда на шаци, са КК</t>
  </si>
  <si>
    <t>X05B</t>
  </si>
  <si>
    <t>Остале процедуре због повреда на шаци, без КК</t>
  </si>
  <si>
    <t>X06A</t>
  </si>
  <si>
    <t>Остале процедуре због других повреда, са врло тешким или тешким КК</t>
  </si>
  <si>
    <t>X06B</t>
  </si>
  <si>
    <t>Остале процедуре због других повреда, без врло тешких или тешких КК</t>
  </si>
  <si>
    <t>X07A</t>
  </si>
  <si>
    <t>Режањ коже код повреда шаке, са микроваскуларним преносом ткива или са врло тешким или тешким КК</t>
  </si>
  <si>
    <t>X07B</t>
  </si>
  <si>
    <t>Режањ коже код повреда шаке, без микроваскуларног преноса ткива, без врло тешких или тешких КК</t>
  </si>
  <si>
    <t>X40Z</t>
  </si>
  <si>
    <t>Повреде, тровања и токсични ефекти лекова са вентилаторном подршком</t>
  </si>
  <si>
    <t>X60A</t>
  </si>
  <si>
    <t>Повреде, са врло тешким или тешким КК</t>
  </si>
  <si>
    <t>X60B</t>
  </si>
  <si>
    <t>Повреде, без врло тешких или тешких КК</t>
  </si>
  <si>
    <t>X61Z</t>
  </si>
  <si>
    <t>Алергијске реакције</t>
  </si>
  <si>
    <t>X62A</t>
  </si>
  <si>
    <t>Тровање/токсични ефекат лекова, са врло тешким или тешким КК</t>
  </si>
  <si>
    <t>X62B</t>
  </si>
  <si>
    <t>Тровање/токсични ефекат лекова, без врло тешких или тешких КК</t>
  </si>
  <si>
    <t>X63A</t>
  </si>
  <si>
    <t>Последице лечења, са врло тешким или тешким КК</t>
  </si>
  <si>
    <t>X63B</t>
  </si>
  <si>
    <t>Последице лечења, без врло тешких или тешких КК</t>
  </si>
  <si>
    <t>X64A</t>
  </si>
  <si>
    <t>Остале повреде, тровања и токсични ефекти, са врло тешким или тешким КК</t>
  </si>
  <si>
    <t>X64B</t>
  </si>
  <si>
    <t>Остале повреде, тровања и токсични ефекти, без врло тешких или тешких КК</t>
  </si>
  <si>
    <t>Опекотине</t>
  </si>
  <si>
    <t>Y01Z</t>
  </si>
  <si>
    <t>Тешке опекотине високог степена</t>
  </si>
  <si>
    <t>Y02A</t>
  </si>
  <si>
    <t>Остале опекотине и употреба режња коже, са КК</t>
  </si>
  <si>
    <t>Y02B</t>
  </si>
  <si>
    <t>Остале опекотине и употреба режња коже, без КК</t>
  </si>
  <si>
    <t>Y03Z</t>
  </si>
  <si>
    <t>Остале оперативне процедуре због других опекотина</t>
  </si>
  <si>
    <t>Y60Z</t>
  </si>
  <si>
    <t>Опекотине, премештај у другу установу за акутно болничко лечење, &lt; 5 дана</t>
  </si>
  <si>
    <t>Y61Z</t>
  </si>
  <si>
    <t>Тешке опекотине</t>
  </si>
  <si>
    <t>Y62A</t>
  </si>
  <si>
    <t>Остале опекотине, са КК</t>
  </si>
  <si>
    <t>Y62B</t>
  </si>
  <si>
    <t>Остале опекотине, без КК</t>
  </si>
  <si>
    <t>Фактори који утичу на здравствено стање и остали контакти са здравственом службом</t>
  </si>
  <si>
    <t>Z01A</t>
  </si>
  <si>
    <t>Оперативни поступци и дијагнозе које се доводе у везу са осталим контактима са здравственом службом, са врло тешким или тешким КК</t>
  </si>
  <si>
    <t>Z01B</t>
  </si>
  <si>
    <t>Оперативни поступци и дијагнозе које се доводе у везу са осталим контактима са здравственом службом без врло тешких или тешких КК</t>
  </si>
  <si>
    <t>Z40Z</t>
  </si>
  <si>
    <t>Контролни преглед са ендоскопијом, дневна болница</t>
  </si>
  <si>
    <t>Z60A</t>
  </si>
  <si>
    <t>Рехабилитација, са врло тешким или тешким КК</t>
  </si>
  <si>
    <t>Z60B</t>
  </si>
  <si>
    <t>Рехабилитација, без врло тешких или тешких КК</t>
  </si>
  <si>
    <t>Z60C</t>
  </si>
  <si>
    <t>Рехабилитација, истог дана</t>
  </si>
  <si>
    <t>Z61A</t>
  </si>
  <si>
    <t xml:space="preserve">Знаци и симптоми </t>
  </si>
  <si>
    <t>Z61B</t>
  </si>
  <si>
    <t>Знаци и симптоми, дневна болница</t>
  </si>
  <si>
    <t>Z63A</t>
  </si>
  <si>
    <t>Остала накнадна нега, са врло тешким или тешким КК</t>
  </si>
  <si>
    <t>Z63B</t>
  </si>
  <si>
    <t>Остала накнадна нега, без врло тешких или тешких КК</t>
  </si>
  <si>
    <t>Z64A</t>
  </si>
  <si>
    <t>Остали фактори који утичу на здравствено стање</t>
  </si>
  <si>
    <t>Z64B</t>
  </si>
  <si>
    <t>Остали фактори који утичу на здравствено стање, истог дана</t>
  </si>
  <si>
    <t>Z65Z</t>
  </si>
  <si>
    <t>Вишеструке, остале и неспецифичне конгениталне аномалије</t>
  </si>
  <si>
    <t>Неповезане оперативне процедуре</t>
  </si>
  <si>
    <t>801A</t>
  </si>
  <si>
    <t>Оперативне процедуре неповезане са основним узроком хоспитализације, са врло тешким КК</t>
  </si>
  <si>
    <t>801B</t>
  </si>
  <si>
    <t>Оперативне процедуре неповезане са основним узроком хоспитализације, са тешким или умереним КК</t>
  </si>
  <si>
    <t>801C</t>
  </si>
  <si>
    <t>Оперативне процедуре неповезане са основним узроком хоспитализације, без КК</t>
  </si>
  <si>
    <t>Погрешни ДСГ</t>
  </si>
  <si>
    <t>960Z</t>
  </si>
  <si>
    <t>Не може се груписати</t>
  </si>
  <si>
    <t>961Z</t>
  </si>
  <si>
    <t>Неприхватљива главна дијагноза</t>
  </si>
  <si>
    <t>963Z</t>
  </si>
  <si>
    <t>Неонатална дијагноза која није у складу са старошћу и тежином</t>
  </si>
  <si>
    <t>Дијагностички сродне групе (ДСГ)</t>
  </si>
  <si>
    <t xml:space="preserve">Укупан број пацијената на листи чекања на дан 31.12.2017. </t>
  </si>
  <si>
    <t>Број пацијената са листе чекања којима је урађена  процедура/интервенција 2017.</t>
  </si>
  <si>
    <t>Укупан број свих пацијената којима је урађена интервенција/процедура у ЗУ 2017.</t>
  </si>
  <si>
    <t>Број нових пацијената на листи чекања у 2017.</t>
  </si>
  <si>
    <t>Просечна дужина чекања у данима 2017.</t>
  </si>
  <si>
    <t>Планиран укупан број процедура за које се воде листе чекања за 2018.</t>
  </si>
  <si>
    <t>Планиран број процедура за пацијенте који су на листи чекања за 2018.</t>
  </si>
  <si>
    <t>3. Кардиологија и интервентна радиологија</t>
  </si>
  <si>
    <t>11. Урологија и нефрологија</t>
  </si>
  <si>
    <t>Хирургија</t>
  </si>
  <si>
    <t>Урологија</t>
  </si>
  <si>
    <t>Ортопедија и трауматологија</t>
  </si>
  <si>
    <t>Број операционих сала</t>
  </si>
  <si>
    <t>Број оперисаних у дневној болници</t>
  </si>
  <si>
    <t>Број операција у дневној болници</t>
  </si>
  <si>
    <t>Број оперисаних (хоспитализовани)</t>
  </si>
  <si>
    <t>Број операција (хоспитализовани)</t>
  </si>
  <si>
    <t>Укупан број оперисаних</t>
  </si>
  <si>
    <t>Укупан број операција</t>
  </si>
  <si>
    <t>Број лица којима је уграђен материјал</t>
  </si>
  <si>
    <t>01.01.2018.</t>
  </si>
  <si>
    <t>Број  лица  којима се планира уградња материјала</t>
  </si>
  <si>
    <t>Некласификоване главне дијагностичке категорије</t>
  </si>
  <si>
    <t>Лекови са посебним режимом издавања (Лекови са Ц листе)</t>
  </si>
  <si>
    <t xml:space="preserve">Број пацијената </t>
  </si>
  <si>
    <t>Број услуга пружених амбулантним осигураним лицима</t>
  </si>
  <si>
    <t>Број услуга пружених стационарним  осигураним лицима</t>
  </si>
  <si>
    <t>Укупан број  услуга пружених осигураним лицима</t>
  </si>
  <si>
    <t>L005876</t>
  </si>
  <si>
    <t>Tireostimulirajući hormon (tirotropin, TSH) u serumu-FPIA, MEIA, CMIA odnosno ECLIA</t>
  </si>
  <si>
    <t>L005892</t>
  </si>
  <si>
    <t>L005942</t>
  </si>
  <si>
    <t xml:space="preserve">Tiroksin, slobodan (fT4) u serumu - FPIA, MEIA, CMIA odnosno ECLIA </t>
  </si>
  <si>
    <t>L017483</t>
  </si>
  <si>
    <t>L000026</t>
  </si>
  <si>
    <t>Uzorkovanje krvi (venepunkcija)</t>
  </si>
  <si>
    <t xml:space="preserve">Antitireoglobulinska antitela (anti-TG-IgG) u serumu -  IIF          </t>
  </si>
  <si>
    <t>Специјална болница за болести штитасте жлезде 
и болести метаболизма "Златибор"</t>
  </si>
  <si>
    <t>Специјалистички преглед физијатра - први</t>
  </si>
  <si>
    <t>Специјалистички преглед физијатра - контролни</t>
  </si>
  <si>
    <t>(1 aпарат у једној смени)</t>
  </si>
  <si>
    <t>55032-00</t>
  </si>
  <si>
    <t xml:space="preserve">Ултразвични преглед врата </t>
  </si>
  <si>
    <t>Специјална болница 
за болести штитасте жлезде и болести метаболизма "Златибор"</t>
  </si>
  <si>
    <t>НУКЛЕАРНА МЕДИЦИНА</t>
  </si>
  <si>
    <t>16009-00</t>
  </si>
  <si>
    <t>Primena terapijske doze joda 131</t>
  </si>
  <si>
    <t>61426-00</t>
  </si>
  <si>
    <t>61473-00</t>
  </si>
  <si>
    <t>Scintigrafija tireoidne žlezde</t>
  </si>
  <si>
    <t xml:space="preserve">УКУПНО - НУКЛЕАРНА МЕДИЦИНА </t>
  </si>
  <si>
    <t>ИНТЕРНА МЕДИЦИНА</t>
  </si>
  <si>
    <t>30094-10</t>
  </si>
  <si>
    <t>Perkutana (pomoću igle) biopsija tireoidne žlezde</t>
  </si>
  <si>
    <t>УКУПНО - ИНТЕРНА МЕДИЦИНА</t>
  </si>
  <si>
    <t>ФИЗИКАЛНА МЕДИЦИНА</t>
  </si>
  <si>
    <t>22065-00</t>
  </si>
  <si>
    <t>Terapija hladnoćom</t>
  </si>
  <si>
    <t>50115-00</t>
  </si>
  <si>
    <t>Manipulacija/mobilizacija zglobova, neklasifikovana na drugom mestu</t>
  </si>
  <si>
    <t>600011</t>
  </si>
  <si>
    <t>Elektrostimulacija</t>
  </si>
  <si>
    <t>600012</t>
  </si>
  <si>
    <t>Interferentne struje</t>
  </si>
  <si>
    <t>600015</t>
  </si>
  <si>
    <t>Stabilna galvanizacija</t>
  </si>
  <si>
    <t>600016</t>
  </si>
  <si>
    <t>Dijadinamične struje</t>
  </si>
  <si>
    <t>600021</t>
  </si>
  <si>
    <t>Subakvalni ultrazvuk</t>
  </si>
  <si>
    <t>600022</t>
  </si>
  <si>
    <t>Sonoforeza</t>
  </si>
  <si>
    <t>600023</t>
  </si>
  <si>
    <t>Elektromagnetno polje</t>
  </si>
  <si>
    <t>600051</t>
  </si>
  <si>
    <t>Hidro-kinezi terapija</t>
  </si>
  <si>
    <t>600071</t>
  </si>
  <si>
    <t>Aplikacija parafina po segmentu</t>
  </si>
  <si>
    <t>600112</t>
  </si>
  <si>
    <t>Aktivne vežbe sa pomagalima</t>
  </si>
  <si>
    <t>600113</t>
  </si>
  <si>
    <t>Vežbe po Allan Burger-u</t>
  </si>
  <si>
    <t>600114</t>
  </si>
  <si>
    <t>Korektivne vežbe pred ogledalom</t>
  </si>
  <si>
    <t>Obuka zaštitnim pokretima i položajima tela kod diskopatičara</t>
  </si>
  <si>
    <t>Vežbe za M.Behtrew</t>
  </si>
  <si>
    <t>600120</t>
  </si>
  <si>
    <t>Aktivne segmentne vežbe sa otporom</t>
  </si>
  <si>
    <t>Pasivne segmentne vežbe</t>
  </si>
  <si>
    <t>600123</t>
  </si>
  <si>
    <t>Individualni rad sa decom (juvenilni artritis, cerebrala i sl.)</t>
  </si>
  <si>
    <t>600124</t>
  </si>
  <si>
    <t>Vežbe na spravama ili ergobiciku</t>
  </si>
  <si>
    <t>600173</t>
  </si>
  <si>
    <t>Vežbe pacijenata sa paraplegijom i hemiplegijom</t>
  </si>
  <si>
    <t>600312</t>
  </si>
  <si>
    <t>Hod po ravnom</t>
  </si>
  <si>
    <t>600331</t>
  </si>
  <si>
    <t>Laser po akupunkturnim tačkam</t>
  </si>
  <si>
    <t>600348</t>
  </si>
  <si>
    <t>Elektroforeza leka</t>
  </si>
  <si>
    <t>81880-00</t>
  </si>
  <si>
    <t>Tretman bioptron lampom</t>
  </si>
  <si>
    <t>96112-00</t>
  </si>
  <si>
    <t>Uvežbavanje veština u aktivnostima povezanim sa senzornom /senzoneural.f.</t>
  </si>
  <si>
    <t>96119-00</t>
  </si>
  <si>
    <t>Terapija grudnih ili trbušnih mišića vežbanjem</t>
  </si>
  <si>
    <t>96120-00</t>
  </si>
  <si>
    <t>Terapija mišića leđa ili vrata vežbanjem,terapija vežba.mišića koji nose kičmu</t>
  </si>
  <si>
    <t>96128-00</t>
  </si>
  <si>
    <t>Terapija mišića stopala, nožnog zgloba ili zglobova prstiju vežbanjem</t>
  </si>
  <si>
    <t>96129-00</t>
  </si>
  <si>
    <t>Terapija celog tela vežbanjem</t>
  </si>
  <si>
    <t>96130-00</t>
  </si>
  <si>
    <t>Uvežbavanje veština u aktivnostima povezanim sa položajem</t>
  </si>
  <si>
    <t>96131-00</t>
  </si>
  <si>
    <t>Uvežbavanje veština u aktivnostima povezanim sa premestanjem</t>
  </si>
  <si>
    <t>96138-00</t>
  </si>
  <si>
    <t>Vežbe disanja u lečenju bolesti respiratornog  sistema</t>
  </si>
  <si>
    <t>96142-00</t>
  </si>
  <si>
    <t>Uvežbavanje veštine korišćenja uređaja ili opreme za pomoć</t>
  </si>
  <si>
    <t>96154-00</t>
  </si>
  <si>
    <t>Terapijski ultrazvuk</t>
  </si>
  <si>
    <t>96162-00</t>
  </si>
  <si>
    <t>Terapeutska masaža ili manipulacija vezivnog/mekog tkiva,
 neklasifikovana na drugom mestu</t>
  </si>
  <si>
    <t xml:space="preserve">УКУПНО - ФИЗИКАЛНА МЕДИЦИНА  </t>
  </si>
  <si>
    <r>
      <rPr>
        <b/>
        <sz val="11"/>
        <rFont val="Arial"/>
        <family val="2"/>
      </rPr>
      <t>СВЕ УСЛУГЕ УКУПНО 
(НУКЛЕАРНА МЕДИЦИНА+ИНТЕРНА МЕДИЦИНА</t>
    </r>
    <r>
      <rPr>
        <b/>
        <sz val="10"/>
        <rFont val="Arial"/>
        <family val="2"/>
      </rPr>
      <t xml:space="preserve">
</t>
    </r>
    <r>
      <rPr>
        <b/>
        <sz val="11"/>
        <rFont val="Arial"/>
        <family val="2"/>
      </rPr>
      <t>+ФИЗИКАЛНА МЕДИЦИНА)</t>
    </r>
  </si>
  <si>
    <t xml:space="preserve">Scintigrafija celog tela pomoću joda  </t>
  </si>
  <si>
    <t>Број исписаних болесника 2017.</t>
  </si>
  <si>
    <t>Просечна дневна заузетост постеља у 2017. (%)</t>
  </si>
  <si>
    <t>Број бо  дана 2017.</t>
  </si>
  <si>
    <t>Физикална, ендокринолошка и рехабилитација компликација дечје гојазности</t>
  </si>
  <si>
    <t>Болничко лечење 
штитасте жлезде радиоактивним јодом</t>
  </si>
  <si>
    <t>Служба за техничке 
и сличне послове</t>
  </si>
  <si>
    <t>Служба за правне и 
економско-финансијске
послове</t>
  </si>
  <si>
    <t>Физикална, ендокринолошка и рехабилитација
компликација дечје гојазности</t>
  </si>
  <si>
    <t>Болничко лечење штитасте жлезде радиоактивним јодом</t>
  </si>
  <si>
    <t>1.</t>
  </si>
  <si>
    <t>2.</t>
  </si>
  <si>
    <t>Trijodtironin, ukupan (T3) u serumu - RIA</t>
  </si>
  <si>
    <t>L006114</t>
  </si>
  <si>
    <t xml:space="preserve">         за</t>
  </si>
  <si>
    <t xml:space="preserve">Tiroglobulin (Tg) u serumu                      </t>
  </si>
  <si>
    <t>Специјалну болницу за болести штитасте жлезде 
и  болести метаболизма "Златибор"</t>
  </si>
</sst>
</file>

<file path=xl/styles.xml><?xml version="1.0" encoding="utf-8"?>
<styleSheet xmlns="http://schemas.openxmlformats.org/spreadsheetml/2006/main">
  <numFmts count="3">
    <numFmt numFmtId="164" formatCode="0.0"/>
    <numFmt numFmtId="165" formatCode="_)@"/>
    <numFmt numFmtId="166" formatCode="0;0;;@"/>
  </numFmts>
  <fonts count="66">
    <font>
      <sz val="10"/>
      <name val="HelveticaPlain"/>
    </font>
    <font>
      <u/>
      <sz val="10"/>
      <color indexed="12"/>
      <name val="HelveticaPlain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name val="CHelvPlain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</font>
    <font>
      <sz val="8"/>
      <name val="HelveticaPlain"/>
    </font>
    <font>
      <b/>
      <sz val="11"/>
      <name val="Times New Roman"/>
      <family val="1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</font>
    <font>
      <b/>
      <sz val="11"/>
      <color indexed="12"/>
      <name val="Arial"/>
      <family val="2"/>
    </font>
    <font>
      <b/>
      <u/>
      <sz val="10"/>
      <color indexed="12"/>
      <name val="HelveticaPlain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10"/>
      <name val="Cambria"/>
      <family val="1"/>
    </font>
    <font>
      <b/>
      <sz val="14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10"/>
      <name val="CHelvPlain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57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sz val="8"/>
      <color indexed="8"/>
      <name val="Verdana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theme="1" tint="0.14996795556505021"/>
      <name val="Calibri"/>
      <family val="1"/>
      <scheme val="minor"/>
    </font>
    <font>
      <sz val="8"/>
      <name val="Calibri"/>
      <family val="1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4" tint="-0.499984740745262"/>
      <name val="Cambria"/>
      <family val="1"/>
      <scheme val="major"/>
    </font>
    <font>
      <sz val="9"/>
      <name val="Cambria"/>
      <family val="1"/>
      <scheme val="major"/>
    </font>
    <font>
      <b/>
      <sz val="11"/>
      <name val="Cambria"/>
      <family val="1"/>
      <scheme val="maj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charset val="238"/>
      <scheme val="minor"/>
    </font>
    <font>
      <b/>
      <sz val="18"/>
      <name val="Calibri"/>
      <family val="2"/>
      <scheme val="minor"/>
    </font>
    <font>
      <sz val="10"/>
      <name val="Arial"/>
      <family val="2"/>
      <charset val="238"/>
    </font>
    <font>
      <b/>
      <sz val="9"/>
      <name val="Cambria"/>
      <family val="1"/>
    </font>
    <font>
      <b/>
      <sz val="10"/>
      <name val="CHelvPlain"/>
    </font>
    <font>
      <sz val="11"/>
      <name val="Times New Roman"/>
      <family val="1"/>
    </font>
    <font>
      <sz val="10"/>
      <color theme="1"/>
      <name val="Arial"/>
      <family val="2"/>
    </font>
    <font>
      <b/>
      <sz val="10"/>
      <name val="HelveticaPlain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lightUp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6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56"/>
      </top>
      <bottom style="double">
        <color indexed="5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4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16" fillId="0" borderId="0">
      <alignment horizontal="left" vertical="center" indent="1"/>
    </xf>
    <xf numFmtId="0" fontId="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32" fillId="0" borderId="0"/>
    <xf numFmtId="0" fontId="45" fillId="0" borderId="0"/>
    <xf numFmtId="0" fontId="10" fillId="0" borderId="0"/>
    <xf numFmtId="0" fontId="44" fillId="0" borderId="0"/>
    <xf numFmtId="0" fontId="15" fillId="0" borderId="0"/>
    <xf numFmtId="0" fontId="15" fillId="0" borderId="0"/>
    <xf numFmtId="0" fontId="15" fillId="0" borderId="0"/>
    <xf numFmtId="0" fontId="46" fillId="8" borderId="52">
      <alignment vertical="center"/>
    </xf>
    <xf numFmtId="0" fontId="47" fillId="0" borderId="52">
      <alignment horizontal="left" vertical="center" wrapText="1"/>
      <protection locked="0"/>
    </xf>
    <xf numFmtId="0" fontId="48" fillId="0" borderId="53" applyNumberFormat="0" applyFill="0" applyAlignment="0" applyProtection="0"/>
  </cellStyleXfs>
  <cellXfs count="645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quotePrefix="1" applyFont="1" applyFill="1" applyBorder="1" applyAlignment="1">
      <alignment horizontal="center" vertical="center"/>
    </xf>
    <xf numFmtId="0" fontId="3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Border="1"/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/>
    <xf numFmtId="0" fontId="5" fillId="0" borderId="0" xfId="0" applyFont="1" applyBorder="1"/>
    <xf numFmtId="0" fontId="3" fillId="0" borderId="0" xfId="0" applyFont="1" applyBorder="1" applyAlignment="1">
      <alignment vertical="center"/>
    </xf>
    <xf numFmtId="0" fontId="5" fillId="0" borderId="0" xfId="0" applyFont="1"/>
    <xf numFmtId="0" fontId="6" fillId="0" borderId="0" xfId="0" applyFont="1"/>
    <xf numFmtId="0" fontId="13" fillId="0" borderId="0" xfId="3" applyFont="1" applyProtection="1"/>
    <xf numFmtId="0" fontId="9" fillId="0" borderId="0" xfId="3" applyFont="1" applyAlignment="1" applyProtection="1"/>
    <xf numFmtId="3" fontId="13" fillId="0" borderId="0" xfId="3" applyNumberFormat="1" applyFont="1" applyProtection="1"/>
    <xf numFmtId="0" fontId="13" fillId="0" borderId="0" xfId="3" applyFont="1" applyAlignment="1" applyProtection="1">
      <alignment horizontal="center" vertical="center" wrapText="1"/>
    </xf>
    <xf numFmtId="0" fontId="3" fillId="0" borderId="0" xfId="3" applyFont="1" applyProtection="1"/>
    <xf numFmtId="3" fontId="13" fillId="0" borderId="0" xfId="3" applyNumberFormat="1" applyFont="1" applyAlignment="1" applyProtection="1">
      <alignment horizontal="center" vertical="center" wrapText="1"/>
    </xf>
    <xf numFmtId="0" fontId="13" fillId="0" borderId="0" xfId="3" applyFont="1" applyAlignment="1" applyProtection="1">
      <alignment horizontal="left" vertical="center" wrapText="1"/>
    </xf>
    <xf numFmtId="0" fontId="13" fillId="0" borderId="0" xfId="3" applyFont="1" applyAlignment="1" applyProtection="1">
      <alignment horizontal="left" wrapText="1"/>
    </xf>
    <xf numFmtId="0" fontId="13" fillId="0" borderId="0" xfId="3" applyFont="1" applyAlignment="1" applyProtection="1">
      <alignment wrapText="1"/>
    </xf>
    <xf numFmtId="3" fontId="13" fillId="0" borderId="0" xfId="3" applyNumberFormat="1" applyFont="1" applyAlignment="1" applyProtection="1">
      <alignment wrapText="1"/>
    </xf>
    <xf numFmtId="0" fontId="13" fillId="0" borderId="0" xfId="3" applyFont="1" applyAlignment="1" applyProtection="1">
      <alignment horizontal="left"/>
    </xf>
    <xf numFmtId="0" fontId="3" fillId="0" borderId="0" xfId="3" applyFont="1" applyAlignment="1" applyProtection="1">
      <alignment horizontal="center" wrapText="1"/>
    </xf>
    <xf numFmtId="0" fontId="3" fillId="0" borderId="0" xfId="3" applyFont="1" applyAlignment="1" applyProtection="1">
      <alignment wrapText="1"/>
    </xf>
    <xf numFmtId="0" fontId="13" fillId="0" borderId="0" xfId="3" applyFont="1" applyFill="1" applyProtection="1"/>
    <xf numFmtId="0" fontId="1" fillId="2" borderId="0" xfId="2" applyFill="1" applyAlignment="1" applyProtection="1"/>
    <xf numFmtId="0" fontId="3" fillId="0" borderId="0" xfId="0" applyFont="1" applyFill="1" applyAlignment="1">
      <alignment wrapText="1"/>
    </xf>
    <xf numFmtId="0" fontId="2" fillId="0" borderId="0" xfId="0" applyFont="1"/>
    <xf numFmtId="0" fontId="2" fillId="0" borderId="0" xfId="0" applyFont="1" applyBorder="1"/>
    <xf numFmtId="0" fontId="3" fillId="0" borderId="0" xfId="3" applyFont="1" applyFill="1" applyProtection="1"/>
    <xf numFmtId="0" fontId="17" fillId="2" borderId="0" xfId="2" applyFont="1" applyFill="1" applyAlignment="1" applyProtection="1"/>
    <xf numFmtId="0" fontId="2" fillId="0" borderId="0" xfId="0" applyFont="1" applyFill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Fill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1" xfId="0" applyFont="1" applyFill="1" applyBorder="1"/>
    <xf numFmtId="3" fontId="9" fillId="0" borderId="0" xfId="3" applyNumberFormat="1" applyFont="1" applyProtection="1"/>
    <xf numFmtId="0" fontId="9" fillId="0" borderId="0" xfId="3" applyFont="1" applyProtection="1"/>
    <xf numFmtId="3" fontId="9" fillId="0" borderId="0" xfId="3" applyNumberFormat="1" applyFont="1" applyAlignment="1" applyProtection="1">
      <alignment horizontal="center" vertical="center" wrapText="1"/>
    </xf>
    <xf numFmtId="3" fontId="9" fillId="0" borderId="0" xfId="3" applyNumberFormat="1" applyFont="1" applyAlignment="1" applyProtection="1">
      <alignment wrapText="1"/>
    </xf>
    <xf numFmtId="0" fontId="3" fillId="0" borderId="0" xfId="3" applyFont="1" applyAlignment="1" applyProtection="1">
      <alignment horizontal="right"/>
    </xf>
    <xf numFmtId="0" fontId="3" fillId="0" borderId="0" xfId="3" applyFont="1" applyAlignment="1" applyProtection="1">
      <alignment horizontal="center" vertical="center" wrapText="1"/>
    </xf>
    <xf numFmtId="0" fontId="12" fillId="0" borderId="0" xfId="3" applyFont="1" applyProtection="1"/>
    <xf numFmtId="0" fontId="13" fillId="0" borderId="0" xfId="3" applyFont="1" applyAlignment="1" applyProtection="1"/>
    <xf numFmtId="0" fontId="3" fillId="0" borderId="0" xfId="8" applyFont="1" applyProtection="1"/>
    <xf numFmtId="0" fontId="20" fillId="0" borderId="0" xfId="0" applyFont="1" applyFill="1" applyBorder="1" applyAlignment="1"/>
    <xf numFmtId="0" fontId="20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8" fillId="0" borderId="53" xfId="13"/>
    <xf numFmtId="0" fontId="48" fillId="0" borderId="53" xfId="13" applyAlignment="1">
      <alignment vertical="center" wrapText="1"/>
    </xf>
    <xf numFmtId="0" fontId="13" fillId="0" borderId="0" xfId="3" applyFont="1" applyFill="1" applyAlignment="1" applyProtection="1">
      <alignment horizontal="center"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8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3" applyFont="1" applyAlignment="1" applyProtection="1">
      <alignment horizontal="center"/>
    </xf>
    <xf numFmtId="0" fontId="6" fillId="0" borderId="0" xfId="0" applyFont="1" applyBorder="1" applyAlignment="1">
      <alignment horizontal="right"/>
    </xf>
    <xf numFmtId="49" fontId="10" fillId="0" borderId="0" xfId="3" applyNumberFormat="1" applyFont="1" applyFill="1" applyProtection="1"/>
    <xf numFmtId="0" fontId="10" fillId="0" borderId="0" xfId="3" applyFont="1" applyAlignment="1" applyProtection="1">
      <alignment horizontal="left"/>
    </xf>
    <xf numFmtId="0" fontId="24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Protection="1">
      <protection locked="0"/>
    </xf>
    <xf numFmtId="0" fontId="24" fillId="0" borderId="1" xfId="0" applyFont="1" applyFill="1" applyBorder="1" applyProtection="1">
      <protection locked="0"/>
    </xf>
    <xf numFmtId="3" fontId="24" fillId="3" borderId="1" xfId="0" applyNumberFormat="1" applyFont="1" applyFill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wrapText="1"/>
    </xf>
    <xf numFmtId="0" fontId="3" fillId="0" borderId="0" xfId="3" applyFont="1" applyBorder="1" applyAlignment="1" applyProtection="1">
      <alignment horizontal="center" wrapText="1"/>
    </xf>
    <xf numFmtId="0" fontId="24" fillId="3" borderId="1" xfId="0" applyFont="1" applyFill="1" applyBorder="1" applyAlignment="1" applyProtection="1">
      <alignment horizontal="center" vertical="center" wrapText="1"/>
    </xf>
    <xf numFmtId="0" fontId="24" fillId="2" borderId="1" xfId="3" applyFont="1" applyFill="1" applyBorder="1" applyAlignment="1" applyProtection="1">
      <alignment horizontal="center" vertical="center" textRotation="90" wrapText="1"/>
    </xf>
    <xf numFmtId="0" fontId="24" fillId="0" borderId="1" xfId="0" applyFont="1" applyBorder="1" applyAlignment="1" applyProtection="1">
      <alignment horizontal="center" wrapText="1"/>
      <protection locked="0"/>
    </xf>
    <xf numFmtId="0" fontId="26" fillId="0" borderId="0" xfId="3" applyFont="1" applyFill="1" applyBorder="1" applyAlignment="1" applyProtection="1">
      <alignment horizontal="left" wrapText="1"/>
    </xf>
    <xf numFmtId="0" fontId="26" fillId="0" borderId="0" xfId="3" applyFont="1" applyFill="1" applyBorder="1" applyAlignment="1" applyProtection="1">
      <alignment horizontal="left"/>
    </xf>
    <xf numFmtId="0" fontId="24" fillId="0" borderId="1" xfId="3" applyFont="1" applyBorder="1" applyAlignment="1" applyProtection="1">
      <alignment horizontal="center" vertical="center" wrapText="1"/>
      <protection locked="0"/>
    </xf>
    <xf numFmtId="3" fontId="24" fillId="4" borderId="1" xfId="0" applyNumberFormat="1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3" applyFont="1" applyBorder="1" applyAlignment="1" applyProtection="1">
      <alignment horizontal="center" vertical="center"/>
      <protection locked="0"/>
    </xf>
    <xf numFmtId="0" fontId="24" fillId="0" borderId="0" xfId="3" applyFont="1" applyProtection="1"/>
    <xf numFmtId="0" fontId="24" fillId="4" borderId="1" xfId="0" applyFont="1" applyFill="1" applyBorder="1" applyAlignment="1" applyProtection="1">
      <alignment horizontal="center" vertical="center" wrapText="1"/>
    </xf>
    <xf numFmtId="3" fontId="24" fillId="4" borderId="1" xfId="0" applyNumberFormat="1" applyFont="1" applyFill="1" applyBorder="1" applyAlignment="1" applyProtection="1">
      <alignment horizontal="center" vertical="center" wrapText="1"/>
    </xf>
    <xf numFmtId="3" fontId="24" fillId="0" borderId="1" xfId="3" applyNumberFormat="1" applyFont="1" applyFill="1" applyBorder="1" applyAlignment="1" applyProtection="1">
      <alignment horizontal="center" vertical="center" wrapText="1"/>
    </xf>
    <xf numFmtId="0" fontId="24" fillId="0" borderId="0" xfId="3" applyFont="1" applyBorder="1" applyAlignment="1" applyProtection="1">
      <alignment vertical="center" wrapText="1"/>
    </xf>
    <xf numFmtId="0" fontId="24" fillId="0" borderId="0" xfId="3" applyFont="1" applyBorder="1" applyAlignment="1" applyProtection="1">
      <alignment vertical="center"/>
    </xf>
    <xf numFmtId="0" fontId="24" fillId="0" borderId="1" xfId="0" applyFont="1" applyBorder="1" applyAlignment="1" applyProtection="1">
      <alignment horizontal="center"/>
      <protection locked="0"/>
    </xf>
    <xf numFmtId="0" fontId="10" fillId="0" borderId="0" xfId="3" applyFont="1" applyProtection="1"/>
    <xf numFmtId="0" fontId="10" fillId="0" borderId="0" xfId="10" applyFont="1" applyAlignment="1" applyProtection="1">
      <alignment horizontal="right"/>
    </xf>
    <xf numFmtId="0" fontId="24" fillId="0" borderId="1" xfId="3" applyFont="1" applyBorder="1" applyAlignment="1" applyProtection="1">
      <alignment vertical="center" wrapText="1"/>
    </xf>
    <xf numFmtId="0" fontId="24" fillId="0" borderId="1" xfId="9" applyFont="1" applyFill="1" applyBorder="1" applyAlignment="1" applyProtection="1">
      <alignment horizontal="right"/>
      <protection locked="0"/>
    </xf>
    <xf numFmtId="0" fontId="24" fillId="0" borderId="1" xfId="9" applyFont="1" applyBorder="1" applyProtection="1">
      <protection locked="0"/>
    </xf>
    <xf numFmtId="0" fontId="24" fillId="0" borderId="1" xfId="9" applyFont="1" applyBorder="1" applyAlignment="1" applyProtection="1">
      <alignment wrapText="1"/>
      <protection locked="0"/>
    </xf>
    <xf numFmtId="0" fontId="27" fillId="3" borderId="1" xfId="9" applyFont="1" applyFill="1" applyBorder="1" applyAlignment="1" applyProtection="1">
      <alignment horizontal="right"/>
    </xf>
    <xf numFmtId="3" fontId="48" fillId="0" borderId="53" xfId="13" applyNumberFormat="1"/>
    <xf numFmtId="0" fontId="10" fillId="0" borderId="0" xfId="3" applyNumberFormat="1" applyFont="1" applyFill="1" applyProtection="1"/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26" fillId="0" borderId="2" xfId="0" applyFont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right" vertical="center"/>
    </xf>
    <xf numFmtId="0" fontId="24" fillId="0" borderId="6" xfId="0" applyFont="1" applyFill="1" applyBorder="1" applyAlignment="1">
      <alignment horizontal="centerContinuous" vertical="center"/>
    </xf>
    <xf numFmtId="0" fontId="24" fillId="0" borderId="3" xfId="0" applyFont="1" applyFill="1" applyBorder="1" applyAlignment="1">
      <alignment horizontal="right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Continuous" vertical="center"/>
    </xf>
    <xf numFmtId="0" fontId="24" fillId="0" borderId="4" xfId="0" applyFont="1" applyFill="1" applyBorder="1" applyAlignment="1">
      <alignment horizontal="right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Continuous" vertical="center"/>
    </xf>
    <xf numFmtId="0" fontId="24" fillId="0" borderId="10" xfId="0" applyFont="1" applyFill="1" applyBorder="1" applyAlignment="1">
      <alignment horizontal="right" vertical="center"/>
    </xf>
    <xf numFmtId="0" fontId="24" fillId="0" borderId="5" xfId="0" applyFont="1" applyFill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right" vertical="center"/>
    </xf>
    <xf numFmtId="164" fontId="10" fillId="0" borderId="1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vertical="center"/>
    </xf>
    <xf numFmtId="0" fontId="10" fillId="0" borderId="20" xfId="0" applyFont="1" applyFill="1" applyBorder="1" applyAlignment="1">
      <alignment horizontal="right" vertical="center"/>
    </xf>
    <xf numFmtId="0" fontId="10" fillId="0" borderId="21" xfId="0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/>
    </xf>
    <xf numFmtId="0" fontId="10" fillId="0" borderId="0" xfId="0" applyFont="1"/>
    <xf numFmtId="0" fontId="28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13" xfId="0" quotePrefix="1" applyFont="1" applyFill="1" applyBorder="1" applyAlignment="1">
      <alignment horizontal="left" vertical="center" wrapText="1"/>
    </xf>
    <xf numFmtId="0" fontId="10" fillId="0" borderId="13" xfId="0" quotePrefix="1" applyFont="1" applyFill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vertical="center"/>
    </xf>
    <xf numFmtId="0" fontId="10" fillId="0" borderId="0" xfId="0" quotePrefix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6" fontId="10" fillId="0" borderId="1" xfId="0" quotePrefix="1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0" fontId="10" fillId="0" borderId="26" xfId="0" applyFont="1" applyBorder="1" applyAlignment="1">
      <alignment horizontal="left" vertical="center"/>
    </xf>
    <xf numFmtId="0" fontId="10" fillId="0" borderId="27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16" fontId="10" fillId="2" borderId="13" xfId="0" quotePrefix="1" applyNumberFormat="1" applyFont="1" applyFill="1" applyBorder="1" applyAlignment="1">
      <alignment vertical="center"/>
    </xf>
    <xf numFmtId="16" fontId="10" fillId="0" borderId="13" xfId="0" quotePrefix="1" applyNumberFormat="1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10" fillId="5" borderId="12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5" borderId="32" xfId="0" applyFont="1" applyFill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4" fontId="38" fillId="0" borderId="1" xfId="0" applyNumberFormat="1" applyFont="1" applyBorder="1" applyAlignment="1">
      <alignment horizontal="center" vertical="center" wrapText="1"/>
    </xf>
    <xf numFmtId="0" fontId="26" fillId="0" borderId="0" xfId="3" applyFont="1" applyFill="1" applyBorder="1" applyAlignment="1" applyProtection="1">
      <alignment wrapText="1"/>
    </xf>
    <xf numFmtId="0" fontId="24" fillId="0" borderId="5" xfId="0" applyFont="1" applyFill="1" applyBorder="1" applyAlignment="1">
      <alignment horizontal="centerContinuous" vertical="center"/>
    </xf>
    <xf numFmtId="0" fontId="30" fillId="0" borderId="1" xfId="0" applyFont="1" applyFill="1" applyBorder="1" applyAlignment="1">
      <alignment horizontal="centerContinuous" vertical="center"/>
    </xf>
    <xf numFmtId="0" fontId="30" fillId="0" borderId="7" xfId="0" applyFont="1" applyFill="1" applyBorder="1" applyAlignment="1">
      <alignment horizontal="centerContinuous" vertical="center" wrapText="1"/>
    </xf>
    <xf numFmtId="0" fontId="24" fillId="0" borderId="3" xfId="0" applyFont="1" applyFill="1" applyBorder="1" applyAlignment="1">
      <alignment horizontal="centerContinuous" vertical="center"/>
    </xf>
    <xf numFmtId="0" fontId="24" fillId="0" borderId="10" xfId="0" applyFont="1" applyFill="1" applyBorder="1" applyAlignment="1">
      <alignment horizontal="centerContinuous" vertical="center"/>
    </xf>
    <xf numFmtId="0" fontId="28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23" fillId="0" borderId="0" xfId="0" applyFont="1" applyFill="1" applyBorder="1"/>
    <xf numFmtId="0" fontId="10" fillId="0" borderId="2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 applyProtection="1">
      <alignment vertical="center" wrapText="1"/>
    </xf>
    <xf numFmtId="0" fontId="10" fillId="0" borderId="19" xfId="0" applyFont="1" applyBorder="1" applyAlignment="1"/>
    <xf numFmtId="0" fontId="10" fillId="0" borderId="13" xfId="0" applyFont="1" applyBorder="1" applyAlignment="1"/>
    <xf numFmtId="0" fontId="10" fillId="0" borderId="13" xfId="0" applyFont="1" applyFill="1" applyBorder="1" applyAlignment="1">
      <alignment horizontal="center" wrapText="1"/>
    </xf>
    <xf numFmtId="0" fontId="10" fillId="0" borderId="26" xfId="0" applyFont="1" applyFill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13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0" xfId="0" applyFont="1" applyBorder="1"/>
    <xf numFmtId="0" fontId="10" fillId="0" borderId="34" xfId="0" applyFont="1" applyFill="1" applyBorder="1" applyAlignment="1">
      <alignment vertical="center"/>
    </xf>
    <xf numFmtId="0" fontId="10" fillId="0" borderId="25" xfId="0" applyFont="1" applyFill="1" applyBorder="1" applyAlignment="1">
      <alignment vertical="center"/>
    </xf>
    <xf numFmtId="0" fontId="10" fillId="0" borderId="35" xfId="0" applyFont="1" applyFill="1" applyBorder="1" applyAlignment="1">
      <alignment vertical="center"/>
    </xf>
    <xf numFmtId="0" fontId="34" fillId="0" borderId="1" xfId="0" applyFont="1" applyFill="1" applyBorder="1" applyAlignment="1">
      <alignment horizontal="center" vertical="center" wrapText="1"/>
    </xf>
    <xf numFmtId="0" fontId="37" fillId="0" borderId="0" xfId="5" applyFont="1"/>
    <xf numFmtId="0" fontId="10" fillId="0" borderId="1" xfId="0" applyFont="1" applyBorder="1"/>
    <xf numFmtId="0" fontId="10" fillId="0" borderId="1" xfId="0" applyFont="1" applyBorder="1" applyAlignment="1"/>
    <xf numFmtId="0" fontId="22" fillId="0" borderId="0" xfId="0" applyFont="1" applyFill="1" applyAlignment="1">
      <alignment vertical="center" wrapText="1"/>
    </xf>
    <xf numFmtId="0" fontId="39" fillId="0" borderId="1" xfId="5" applyFont="1" applyBorder="1"/>
    <xf numFmtId="49" fontId="32" fillId="0" borderId="1" xfId="5" applyNumberFormat="1" applyFont="1" applyBorder="1" applyAlignment="1"/>
    <xf numFmtId="0" fontId="10" fillId="0" borderId="1" xfId="0" applyFont="1" applyFill="1" applyBorder="1"/>
    <xf numFmtId="0" fontId="10" fillId="2" borderId="1" xfId="0" applyFont="1" applyFill="1" applyBorder="1"/>
    <xf numFmtId="165" fontId="40" fillId="6" borderId="36" xfId="11" applyNumberFormat="1" applyFont="1" applyFill="1" applyBorder="1" applyProtection="1">
      <alignment vertical="center"/>
    </xf>
    <xf numFmtId="165" fontId="40" fillId="6" borderId="36" xfId="11" applyNumberFormat="1" applyFont="1" applyFill="1" applyBorder="1" applyAlignment="1" applyProtection="1">
      <alignment horizontal="right" vertical="center"/>
    </xf>
    <xf numFmtId="166" fontId="41" fillId="0" borderId="37" xfId="12" applyNumberFormat="1" applyFont="1" applyBorder="1" applyAlignment="1" applyProtection="1">
      <alignment horizontal="left" vertical="center" indent="1"/>
    </xf>
    <xf numFmtId="166" fontId="42" fillId="0" borderId="37" xfId="12" applyNumberFormat="1" applyFont="1" applyBorder="1" applyAlignment="1" applyProtection="1">
      <alignment horizontal="left" vertical="center"/>
    </xf>
    <xf numFmtId="166" fontId="41" fillId="0" borderId="38" xfId="12" applyNumberFormat="1" applyFont="1" applyBorder="1" applyAlignment="1" applyProtection="1">
      <alignment horizontal="right" vertical="center"/>
    </xf>
    <xf numFmtId="166" fontId="41" fillId="0" borderId="39" xfId="12" applyNumberFormat="1" applyFont="1" applyBorder="1" applyAlignment="1" applyProtection="1">
      <alignment horizontal="right" vertical="center"/>
    </xf>
    <xf numFmtId="166" fontId="41" fillId="0" borderId="38" xfId="12" applyNumberFormat="1" applyFont="1" applyBorder="1" applyAlignment="1" applyProtection="1">
      <alignment horizontal="left" vertical="center" indent="1"/>
    </xf>
    <xf numFmtId="166" fontId="42" fillId="0" borderId="38" xfId="12" applyNumberFormat="1" applyFont="1" applyBorder="1" applyAlignment="1" applyProtection="1">
      <alignment horizontal="left" vertical="center"/>
    </xf>
    <xf numFmtId="166" fontId="41" fillId="0" borderId="39" xfId="12" applyNumberFormat="1" applyFont="1" applyBorder="1" applyAlignment="1" applyProtection="1">
      <alignment horizontal="left" vertical="center" indent="1"/>
    </xf>
    <xf numFmtId="166" fontId="42" fillId="0" borderId="39" xfId="12" applyNumberFormat="1" applyFont="1" applyBorder="1" applyAlignment="1" applyProtection="1">
      <alignment horizontal="left" vertical="center"/>
    </xf>
    <xf numFmtId="165" fontId="40" fillId="6" borderId="37" xfId="11" applyNumberFormat="1" applyFont="1" applyFill="1" applyBorder="1" applyProtection="1">
      <alignment vertical="center"/>
    </xf>
    <xf numFmtId="165" fontId="40" fillId="6" borderId="39" xfId="11" applyNumberFormat="1" applyFont="1" applyFill="1" applyBorder="1" applyAlignment="1" applyProtection="1">
      <alignment horizontal="right" vertical="center"/>
    </xf>
    <xf numFmtId="0" fontId="24" fillId="2" borderId="1" xfId="3" applyFont="1" applyFill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left" vertical="center" wrapText="1"/>
    </xf>
    <xf numFmtId="0" fontId="24" fillId="2" borderId="1" xfId="0" applyFont="1" applyFill="1" applyBorder="1" applyAlignment="1" applyProtection="1">
      <alignment horizontal="left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Continuous" vertical="center"/>
    </xf>
    <xf numFmtId="0" fontId="29" fillId="0" borderId="1" xfId="0" applyFont="1" applyBorder="1" applyAlignment="1">
      <alignment horizontal="centerContinuous" vertical="center"/>
    </xf>
    <xf numFmtId="164" fontId="26" fillId="2" borderId="1" xfId="0" applyNumberFormat="1" applyFont="1" applyFill="1" applyBorder="1" applyAlignment="1">
      <alignment horizontal="center" vertical="center"/>
    </xf>
    <xf numFmtId="0" fontId="26" fillId="0" borderId="23" xfId="0" applyFont="1" applyBorder="1" applyAlignment="1">
      <alignment horizontal="center" vertical="center" wrapText="1"/>
    </xf>
    <xf numFmtId="0" fontId="38" fillId="0" borderId="1" xfId="0" applyFont="1" applyBorder="1" applyAlignment="1">
      <alignment vertical="center" wrapText="1"/>
    </xf>
    <xf numFmtId="0" fontId="26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2" fillId="0" borderId="0" xfId="0" applyFont="1" applyFill="1"/>
    <xf numFmtId="0" fontId="32" fillId="0" borderId="1" xfId="0" applyFont="1" applyFill="1" applyBorder="1"/>
    <xf numFmtId="0" fontId="35" fillId="0" borderId="1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43" fillId="0" borderId="1" xfId="0" applyFont="1" applyBorder="1"/>
    <xf numFmtId="0" fontId="18" fillId="0" borderId="1" xfId="0" applyFont="1" applyFill="1" applyBorder="1" applyAlignment="1">
      <alignment horizontal="center"/>
    </xf>
    <xf numFmtId="0" fontId="26" fillId="2" borderId="1" xfId="0" applyFont="1" applyFill="1" applyBorder="1" applyAlignment="1" applyProtection="1">
      <alignment horizontal="center" vertical="center" textRotation="90" wrapText="1"/>
    </xf>
    <xf numFmtId="0" fontId="26" fillId="6" borderId="1" xfId="0" applyFont="1" applyFill="1" applyBorder="1" applyAlignment="1" applyProtection="1">
      <alignment horizontal="center" vertical="center" textRotation="90" wrapText="1"/>
    </xf>
    <xf numFmtId="3" fontId="26" fillId="2" borderId="1" xfId="0" applyNumberFormat="1" applyFont="1" applyFill="1" applyBorder="1" applyAlignment="1" applyProtection="1">
      <alignment horizontal="center" vertical="center" textRotation="90" wrapText="1"/>
    </xf>
    <xf numFmtId="3" fontId="26" fillId="2" borderId="1" xfId="3" applyNumberFormat="1" applyFont="1" applyFill="1" applyBorder="1" applyAlignment="1" applyProtection="1">
      <alignment horizontal="center" vertical="center" textRotation="90" wrapText="1"/>
    </xf>
    <xf numFmtId="0" fontId="24" fillId="0" borderId="1" xfId="3" applyFont="1" applyBorder="1" applyProtection="1">
      <protection locked="0"/>
    </xf>
    <xf numFmtId="0" fontId="24" fillId="4" borderId="1" xfId="9" applyFont="1" applyFill="1" applyBorder="1" applyAlignment="1" applyProtection="1">
      <alignment horizontal="right"/>
    </xf>
    <xf numFmtId="0" fontId="24" fillId="0" borderId="1" xfId="8" applyFont="1" applyBorder="1" applyProtection="1">
      <protection locked="0"/>
    </xf>
    <xf numFmtId="0" fontId="27" fillId="3" borderId="1" xfId="8" applyFont="1" applyFill="1" applyBorder="1" applyAlignment="1" applyProtection="1">
      <alignment horizontal="right" vertical="center"/>
    </xf>
    <xf numFmtId="0" fontId="27" fillId="4" borderId="1" xfId="9" applyFont="1" applyFill="1" applyBorder="1" applyAlignment="1" applyProtection="1">
      <alignment horizontal="right"/>
    </xf>
    <xf numFmtId="0" fontId="26" fillId="2" borderId="1" xfId="9" applyFont="1" applyFill="1" applyBorder="1" applyAlignment="1" applyProtection="1">
      <alignment horizontal="center" vertical="center" wrapText="1"/>
    </xf>
    <xf numFmtId="0" fontId="24" fillId="3" borderId="1" xfId="0" applyFont="1" applyFill="1" applyBorder="1" applyAlignment="1" applyProtection="1">
      <alignment horizontal="center" vertical="center"/>
    </xf>
    <xf numFmtId="0" fontId="24" fillId="3" borderId="1" xfId="3" applyFont="1" applyFill="1" applyBorder="1" applyAlignment="1" applyProtection="1">
      <alignment horizontal="center" vertical="center" wrapText="1"/>
    </xf>
    <xf numFmtId="3" fontId="24" fillId="4" borderId="1" xfId="0" applyNumberFormat="1" applyFont="1" applyFill="1" applyBorder="1" applyProtection="1"/>
    <xf numFmtId="0" fontId="24" fillId="4" borderId="1" xfId="0" applyFont="1" applyFill="1" applyBorder="1" applyProtection="1"/>
    <xf numFmtId="0" fontId="24" fillId="3" borderId="1" xfId="0" applyFont="1" applyFill="1" applyBorder="1" applyAlignment="1" applyProtection="1">
      <alignment horizontal="right" vertical="center" wrapText="1"/>
    </xf>
    <xf numFmtId="3" fontId="24" fillId="3" borderId="1" xfId="0" applyNumberFormat="1" applyFont="1" applyFill="1" applyBorder="1" applyProtection="1"/>
    <xf numFmtId="0" fontId="24" fillId="3" borderId="1" xfId="0" applyFont="1" applyFill="1" applyBorder="1" applyProtection="1"/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Continuous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textRotation="90" wrapText="1"/>
    </xf>
    <xf numFmtId="3" fontId="26" fillId="0" borderId="1" xfId="0" applyNumberFormat="1" applyFont="1" applyFill="1" applyBorder="1" applyAlignment="1" applyProtection="1">
      <alignment horizontal="center" vertical="center" textRotation="90" wrapText="1"/>
    </xf>
    <xf numFmtId="0" fontId="10" fillId="0" borderId="15" xfId="0" applyFont="1" applyFill="1" applyBorder="1" applyAlignment="1">
      <alignment horizontal="centerContinuous" vertical="center"/>
    </xf>
    <xf numFmtId="0" fontId="10" fillId="0" borderId="18" xfId="0" applyFont="1" applyFill="1" applyBorder="1" applyAlignment="1">
      <alignment horizontal="centerContinuous" vertical="center"/>
    </xf>
    <xf numFmtId="0" fontId="10" fillId="2" borderId="19" xfId="0" applyFont="1" applyFill="1" applyBorder="1" applyAlignment="1">
      <alignment horizontal="centerContinuous" vertical="center"/>
    </xf>
    <xf numFmtId="0" fontId="10" fillId="0" borderId="19" xfId="0" applyFont="1" applyFill="1" applyBorder="1" applyAlignment="1">
      <alignment horizontal="centerContinuous" vertical="center"/>
    </xf>
    <xf numFmtId="0" fontId="10" fillId="0" borderId="22" xfId="0" applyFont="1" applyFill="1" applyBorder="1" applyAlignment="1">
      <alignment horizontal="centerContinuous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25" xfId="0" applyFont="1" applyFill="1" applyBorder="1" applyAlignment="1">
      <alignment horizontal="right" vertical="center"/>
    </xf>
    <xf numFmtId="0" fontId="26" fillId="0" borderId="7" xfId="0" applyFont="1" applyBorder="1" applyAlignment="1">
      <alignment horizontal="center" vertical="center" wrapText="1"/>
    </xf>
    <xf numFmtId="0" fontId="10" fillId="0" borderId="40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40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16" fontId="10" fillId="2" borderId="19" xfId="0" applyNumberFormat="1" applyFont="1" applyFill="1" applyBorder="1" applyAlignment="1">
      <alignment vertical="center"/>
    </xf>
    <xf numFmtId="16" fontId="10" fillId="0" borderId="19" xfId="0" quotePrefix="1" applyNumberFormat="1" applyFont="1" applyBorder="1" applyAlignment="1">
      <alignment vertical="center"/>
    </xf>
    <xf numFmtId="0" fontId="10" fillId="0" borderId="42" xfId="0" applyFont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10" fillId="0" borderId="31" xfId="0" applyFont="1" applyFill="1" applyBorder="1" applyAlignment="1">
      <alignment vertical="center" wrapText="1"/>
    </xf>
    <xf numFmtId="0" fontId="6" fillId="0" borderId="0" xfId="0" applyFont="1" applyBorder="1" applyAlignment="1"/>
    <xf numFmtId="0" fontId="25" fillId="0" borderId="1" xfId="0" applyFont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6" fillId="7" borderId="1" xfId="0" applyFont="1" applyFill="1" applyBorder="1"/>
    <xf numFmtId="0" fontId="10" fillId="7" borderId="19" xfId="0" applyFont="1" applyFill="1" applyBorder="1" applyAlignment="1">
      <alignment vertical="center"/>
    </xf>
    <xf numFmtId="0" fontId="26" fillId="7" borderId="19" xfId="0" applyFont="1" applyFill="1" applyBorder="1"/>
    <xf numFmtId="0" fontId="10" fillId="7" borderId="13" xfId="0" applyFont="1" applyFill="1" applyBorder="1" applyAlignment="1">
      <alignment vertical="center"/>
    </xf>
    <xf numFmtId="0" fontId="26" fillId="0" borderId="20" xfId="0" applyFont="1" applyBorder="1" applyAlignment="1">
      <alignment horizontal="center" vertical="center" wrapText="1"/>
    </xf>
    <xf numFmtId="0" fontId="0" fillId="0" borderId="1" xfId="0" applyBorder="1"/>
    <xf numFmtId="0" fontId="26" fillId="2" borderId="1" xfId="0" applyFont="1" applyFill="1" applyBorder="1"/>
    <xf numFmtId="0" fontId="26" fillId="0" borderId="1" xfId="0" applyFont="1" applyBorder="1" applyAlignment="1">
      <alignment vertical="center"/>
    </xf>
    <xf numFmtId="166" fontId="41" fillId="0" borderId="0" xfId="12" applyNumberFormat="1" applyFont="1" applyBorder="1" applyAlignment="1" applyProtection="1">
      <alignment horizontal="left" vertical="center" indent="1"/>
    </xf>
    <xf numFmtId="166" fontId="42" fillId="0" borderId="0" xfId="12" applyNumberFormat="1" applyFont="1" applyBorder="1" applyAlignment="1" applyProtection="1">
      <alignment horizontal="left" vertical="center"/>
    </xf>
    <xf numFmtId="0" fontId="48" fillId="0" borderId="43" xfId="13" applyBorder="1"/>
    <xf numFmtId="0" fontId="24" fillId="0" borderId="1" xfId="0" applyFont="1" applyFill="1" applyBorder="1" applyAlignment="1">
      <alignment horizontal="centerContinuous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34" fillId="0" borderId="34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wrapText="1"/>
    </xf>
    <xf numFmtId="0" fontId="10" fillId="0" borderId="13" xfId="0" applyFont="1" applyFill="1" applyBorder="1" applyAlignment="1"/>
    <xf numFmtId="0" fontId="10" fillId="0" borderId="19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25" xfId="0" applyFont="1" applyFill="1" applyBorder="1" applyAlignment="1"/>
    <xf numFmtId="0" fontId="10" fillId="0" borderId="1" xfId="0" applyFont="1" applyFill="1" applyBorder="1" applyAlignment="1">
      <alignment wrapText="1"/>
    </xf>
    <xf numFmtId="49" fontId="28" fillId="6" borderId="1" xfId="0" applyNumberFormat="1" applyFont="1" applyFill="1" applyBorder="1"/>
    <xf numFmtId="0" fontId="5" fillId="0" borderId="1" xfId="0" applyFont="1" applyBorder="1"/>
    <xf numFmtId="0" fontId="3" fillId="0" borderId="1" xfId="0" applyFont="1" applyBorder="1"/>
    <xf numFmtId="166" fontId="41" fillId="0" borderId="37" xfId="12" applyNumberFormat="1" applyFont="1" applyFill="1" applyBorder="1" applyAlignment="1" applyProtection="1">
      <alignment horizontal="left" vertical="center" indent="1"/>
    </xf>
    <xf numFmtId="166" fontId="41" fillId="0" borderId="38" xfId="12" applyNumberFormat="1" applyFont="1" applyFill="1" applyBorder="1" applyAlignment="1" applyProtection="1">
      <alignment horizontal="left" vertical="center" wrapText="1" indent="1"/>
    </xf>
    <xf numFmtId="166" fontId="41" fillId="0" borderId="39" xfId="12" applyNumberFormat="1" applyFont="1" applyFill="1" applyBorder="1" applyAlignment="1" applyProtection="1">
      <alignment horizontal="left" vertical="center" wrapText="1" indent="1"/>
    </xf>
    <xf numFmtId="0" fontId="24" fillId="0" borderId="1" xfId="3" applyFont="1" applyFill="1" applyBorder="1" applyAlignment="1" applyProtection="1">
      <alignment horizontal="center" vertical="center" textRotation="90" wrapText="1"/>
    </xf>
    <xf numFmtId="0" fontId="24" fillId="0" borderId="1" xfId="3" applyFont="1" applyFill="1" applyBorder="1" applyAlignment="1" applyProtection="1">
      <alignment horizontal="center" vertical="center" wrapText="1"/>
      <protection locked="0"/>
    </xf>
    <xf numFmtId="16" fontId="10" fillId="0" borderId="1" xfId="0" quotePrefix="1" applyNumberFormat="1" applyFont="1" applyBorder="1" applyAlignment="1">
      <alignment horizontal="left" vertical="center"/>
    </xf>
    <xf numFmtId="16" fontId="24" fillId="0" borderId="19" xfId="0" quotePrefix="1" applyNumberFormat="1" applyFont="1" applyBorder="1" applyAlignment="1">
      <alignment vertical="center"/>
    </xf>
    <xf numFmtId="0" fontId="29" fillId="0" borderId="1" xfId="0" applyFont="1" applyFill="1" applyBorder="1" applyAlignment="1">
      <alignment horizontal="centerContinuous" vertical="center"/>
    </xf>
    <xf numFmtId="0" fontId="29" fillId="0" borderId="1" xfId="0" applyFont="1" applyFill="1" applyBorder="1" applyAlignment="1">
      <alignment horizontal="centerContinuous" vertical="center" wrapText="1"/>
    </xf>
    <xf numFmtId="0" fontId="10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5" fontId="49" fillId="9" borderId="54" xfId="11" applyNumberFormat="1" applyFont="1" applyFill="1" applyBorder="1" applyProtection="1">
      <alignment vertical="center"/>
    </xf>
    <xf numFmtId="165" fontId="49" fillId="9" borderId="55" xfId="11" applyNumberFormat="1" applyFont="1" applyFill="1" applyBorder="1" applyAlignment="1" applyProtection="1">
      <alignment horizontal="right" vertical="center"/>
    </xf>
    <xf numFmtId="166" fontId="50" fillId="0" borderId="54" xfId="12" applyNumberFormat="1" applyFont="1" applyBorder="1" applyAlignment="1" applyProtection="1">
      <alignment horizontal="left" vertical="center" indent="1"/>
    </xf>
    <xf numFmtId="166" fontId="50" fillId="0" borderId="56" xfId="12" applyNumberFormat="1" applyFont="1" applyBorder="1" applyAlignment="1" applyProtection="1">
      <alignment horizontal="left" vertical="center" indent="1"/>
    </xf>
    <xf numFmtId="166" fontId="50" fillId="0" borderId="55" xfId="12" applyNumberFormat="1" applyFont="1" applyBorder="1" applyAlignment="1" applyProtection="1">
      <alignment horizontal="left" vertical="center" indent="1"/>
    </xf>
    <xf numFmtId="166" fontId="51" fillId="0" borderId="54" xfId="12" applyNumberFormat="1" applyFont="1" applyBorder="1" applyAlignment="1" applyProtection="1">
      <alignment horizontal="left" vertical="center"/>
    </xf>
    <xf numFmtId="166" fontId="51" fillId="0" borderId="56" xfId="12" applyNumberFormat="1" applyFont="1" applyBorder="1" applyAlignment="1" applyProtection="1">
      <alignment horizontal="left" vertical="center"/>
    </xf>
    <xf numFmtId="166" fontId="51" fillId="0" borderId="55" xfId="12" applyNumberFormat="1" applyFont="1" applyBorder="1" applyAlignment="1" applyProtection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52" fillId="10" borderId="1" xfId="3" applyFont="1" applyFill="1" applyBorder="1" applyAlignment="1">
      <alignment horizontal="left" vertical="center" wrapText="1"/>
    </xf>
    <xf numFmtId="0" fontId="0" fillId="10" borderId="1" xfId="0" applyFill="1" applyBorder="1"/>
    <xf numFmtId="0" fontId="52" fillId="10" borderId="1" xfId="3" applyFont="1" applyFill="1" applyBorder="1" applyAlignment="1">
      <alignment horizontal="center" vertical="center" wrapText="1"/>
    </xf>
    <xf numFmtId="0" fontId="53" fillId="0" borderId="1" xfId="3" applyNumberFormat="1" applyFont="1" applyFill="1" applyBorder="1" applyAlignment="1" applyProtection="1">
      <alignment vertical="center" wrapText="1"/>
    </xf>
    <xf numFmtId="0" fontId="54" fillId="0" borderId="1" xfId="3" applyFont="1" applyBorder="1" applyAlignment="1">
      <alignment horizontal="left" vertical="center" wrapText="1"/>
    </xf>
    <xf numFmtId="0" fontId="54" fillId="0" borderId="1" xfId="3" applyFont="1" applyFill="1" applyBorder="1" applyAlignment="1">
      <alignment horizontal="left" vertical="center" wrapText="1"/>
    </xf>
    <xf numFmtId="0" fontId="52" fillId="10" borderId="1" xfId="3" applyFont="1" applyFill="1" applyBorder="1" applyAlignment="1">
      <alignment wrapText="1"/>
    </xf>
    <xf numFmtId="49" fontId="54" fillId="0" borderId="1" xfId="3" applyNumberFormat="1" applyFont="1" applyBorder="1" applyAlignment="1">
      <alignment horizontal="left" vertical="center" wrapText="1"/>
    </xf>
    <xf numFmtId="0" fontId="53" fillId="11" borderId="1" xfId="3" applyNumberFormat="1" applyFont="1" applyFill="1" applyBorder="1" applyAlignment="1" applyProtection="1">
      <alignment vertical="center" wrapText="1"/>
    </xf>
    <xf numFmtId="0" fontId="52" fillId="10" borderId="1" xfId="3" applyFont="1" applyFill="1" applyBorder="1" applyAlignment="1">
      <alignment vertical="center" wrapText="1"/>
    </xf>
    <xf numFmtId="49" fontId="54" fillId="11" borderId="1" xfId="3" applyNumberFormat="1" applyFont="1" applyFill="1" applyBorder="1" applyAlignment="1">
      <alignment horizontal="left" vertical="center" wrapText="1"/>
    </xf>
    <xf numFmtId="49" fontId="54" fillId="0" borderId="1" xfId="3" applyNumberFormat="1" applyFont="1" applyFill="1" applyBorder="1" applyAlignment="1">
      <alignment horizontal="left" vertical="center" wrapText="1"/>
    </xf>
    <xf numFmtId="0" fontId="58" fillId="0" borderId="1" xfId="3" applyNumberFormat="1" applyFont="1" applyFill="1" applyBorder="1" applyAlignment="1" applyProtection="1">
      <alignment vertical="center" wrapText="1"/>
    </xf>
    <xf numFmtId="0" fontId="54" fillId="11" borderId="1" xfId="3" applyFont="1" applyFill="1" applyBorder="1" applyAlignment="1">
      <alignment horizontal="left" vertical="center" wrapText="1"/>
    </xf>
    <xf numFmtId="0" fontId="53" fillId="12" borderId="1" xfId="3" applyNumberFormat="1" applyFont="1" applyFill="1" applyBorder="1" applyAlignment="1" applyProtection="1">
      <alignment vertical="center" wrapText="1"/>
    </xf>
    <xf numFmtId="0" fontId="54" fillId="12" borderId="1" xfId="3" applyFont="1" applyFill="1" applyBorder="1" applyAlignment="1">
      <alignment horizontal="left" vertical="center" wrapText="1"/>
    </xf>
    <xf numFmtId="0" fontId="59" fillId="10" borderId="1" xfId="3" applyFont="1" applyFill="1" applyBorder="1" applyAlignment="1">
      <alignment horizontal="center" vertical="center" wrapText="1"/>
    </xf>
    <xf numFmtId="0" fontId="59" fillId="10" borderId="12" xfId="0" applyFont="1" applyFill="1" applyBorder="1" applyAlignment="1">
      <alignment horizontal="center" wrapText="1"/>
    </xf>
    <xf numFmtId="0" fontId="59" fillId="10" borderId="1" xfId="0" applyFont="1" applyFill="1" applyBorder="1" applyAlignment="1">
      <alignment wrapText="1"/>
    </xf>
    <xf numFmtId="0" fontId="54" fillId="0" borderId="1" xfId="3" applyFont="1" applyBorder="1" applyAlignment="1">
      <alignment horizontal="left" wrapText="1"/>
    </xf>
    <xf numFmtId="0" fontId="53" fillId="0" borderId="1" xfId="3" applyNumberFormat="1" applyFont="1" applyFill="1" applyBorder="1" applyAlignment="1" applyProtection="1">
      <alignment wrapText="1"/>
    </xf>
    <xf numFmtId="0" fontId="59" fillId="10" borderId="1" xfId="0" applyFont="1" applyFill="1" applyBorder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/>
    <xf numFmtId="0" fontId="60" fillId="0" borderId="1" xfId="0" applyFont="1" applyBorder="1" applyAlignment="1">
      <alignment horizontal="center" vertical="center" wrapText="1"/>
    </xf>
    <xf numFmtId="0" fontId="60" fillId="0" borderId="1" xfId="0" applyFont="1" applyFill="1" applyBorder="1" applyAlignment="1">
      <alignment vertical="center"/>
    </xf>
    <xf numFmtId="0" fontId="60" fillId="13" borderId="1" xfId="0" quotePrefix="1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right" vertical="center"/>
    </xf>
    <xf numFmtId="0" fontId="60" fillId="0" borderId="1" xfId="0" applyFont="1" applyFill="1" applyBorder="1" applyAlignment="1">
      <alignment horizontal="center" vertical="center"/>
    </xf>
    <xf numFmtId="0" fontId="60" fillId="2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left" vertical="center"/>
    </xf>
    <xf numFmtId="164" fontId="60" fillId="13" borderId="1" xfId="0" applyNumberFormat="1" applyFont="1" applyFill="1" applyBorder="1" applyAlignment="1">
      <alignment horizontal="right" vertical="center"/>
    </xf>
    <xf numFmtId="164" fontId="60" fillId="0" borderId="1" xfId="0" applyNumberFormat="1" applyFont="1" applyFill="1" applyBorder="1" applyAlignment="1">
      <alignment horizontal="right" vertical="center"/>
    </xf>
    <xf numFmtId="0" fontId="26" fillId="11" borderId="1" xfId="0" applyFont="1" applyFill="1" applyBorder="1" applyAlignment="1">
      <alignment horizontal="center" vertical="center" wrapText="1"/>
    </xf>
    <xf numFmtId="0" fontId="2" fillId="11" borderId="0" xfId="0" applyFont="1" applyFill="1" applyAlignment="1">
      <alignment vertical="center"/>
    </xf>
    <xf numFmtId="166" fontId="42" fillId="11" borderId="38" xfId="12" applyNumberFormat="1" applyFont="1" applyFill="1" applyBorder="1" applyAlignment="1" applyProtection="1">
      <alignment horizontal="left" vertical="center"/>
    </xf>
    <xf numFmtId="49" fontId="32" fillId="0" borderId="1" xfId="5" applyNumberFormat="1" applyFont="1" applyFill="1" applyBorder="1" applyAlignment="1"/>
    <xf numFmtId="0" fontId="39" fillId="0" borderId="1" xfId="5" applyFont="1" applyFill="1" applyBorder="1"/>
    <xf numFmtId="0" fontId="0" fillId="0" borderId="1" xfId="0" applyFill="1" applyBorder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3" fontId="10" fillId="0" borderId="13" xfId="0" quotePrefix="1" applyNumberFormat="1" applyFont="1" applyFill="1" applyBorder="1" applyAlignment="1">
      <alignment horizontal="right" wrapText="1"/>
    </xf>
    <xf numFmtId="0" fontId="10" fillId="0" borderId="21" xfId="0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3" fontId="10" fillId="0" borderId="3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3" fontId="10" fillId="0" borderId="13" xfId="0" applyNumberFormat="1" applyFont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166" fontId="61" fillId="0" borderId="38" xfId="12" applyNumberFormat="1" applyFont="1" applyFill="1" applyBorder="1" applyAlignment="1" applyProtection="1">
      <alignment horizontal="left" vertical="center" wrapText="1" indent="1"/>
    </xf>
    <xf numFmtId="166" fontId="61" fillId="0" borderId="39" xfId="12" applyNumberFormat="1" applyFont="1" applyFill="1" applyBorder="1" applyAlignment="1" applyProtection="1">
      <alignment horizontal="left" vertical="center" wrapText="1" indent="1"/>
    </xf>
    <xf numFmtId="0" fontId="9" fillId="0" borderId="0" xfId="3" applyFont="1" applyAlignment="1" applyProtection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/>
    </xf>
    <xf numFmtId="3" fontId="10" fillId="0" borderId="13" xfId="0" quotePrefix="1" applyNumberFormat="1" applyFont="1" applyFill="1" applyBorder="1" applyAlignment="1">
      <alignment horizontal="right"/>
    </xf>
    <xf numFmtId="3" fontId="10" fillId="0" borderId="1" xfId="0" quotePrefix="1" applyNumberFormat="1" applyFont="1" applyFill="1" applyBorder="1" applyAlignment="1">
      <alignment horizontal="right"/>
    </xf>
    <xf numFmtId="3" fontId="23" fillId="0" borderId="1" xfId="0" quotePrefix="1" applyNumberFormat="1" applyFont="1" applyFill="1" applyBorder="1" applyAlignment="1">
      <alignment horizontal="right"/>
    </xf>
    <xf numFmtId="3" fontId="23" fillId="0" borderId="13" xfId="0" quotePrefix="1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vertical="center"/>
    </xf>
    <xf numFmtId="0" fontId="10" fillId="0" borderId="19" xfId="0" applyFont="1" applyFill="1" applyBorder="1" applyAlignment="1"/>
    <xf numFmtId="0" fontId="23" fillId="0" borderId="19" xfId="0" applyFont="1" applyFill="1" applyBorder="1" applyAlignment="1"/>
    <xf numFmtId="0" fontId="23" fillId="0" borderId="13" xfId="0" applyFont="1" applyFill="1" applyBorder="1" applyAlignment="1"/>
    <xf numFmtId="0" fontId="10" fillId="0" borderId="13" xfId="0" applyFont="1" applyBorder="1" applyAlignment="1">
      <alignment horizontal="left" vertical="center"/>
    </xf>
    <xf numFmtId="3" fontId="23" fillId="0" borderId="28" xfId="0" applyNumberFormat="1" applyFont="1" applyBorder="1" applyAlignment="1">
      <alignment horizontal="right" vertical="center"/>
    </xf>
    <xf numFmtId="0" fontId="23" fillId="0" borderId="28" xfId="0" applyFont="1" applyBorder="1" applyAlignment="1">
      <alignment horizontal="right" vertical="center"/>
    </xf>
    <xf numFmtId="0" fontId="23" fillId="0" borderId="42" xfId="0" applyFont="1" applyBorder="1" applyAlignment="1">
      <alignment horizontal="right" vertical="center"/>
    </xf>
    <xf numFmtId="166" fontId="61" fillId="0" borderId="37" xfId="12" applyNumberFormat="1" applyFont="1" applyBorder="1" applyAlignment="1" applyProtection="1">
      <alignment horizontal="left" vertical="center" indent="1"/>
    </xf>
    <xf numFmtId="166" fontId="61" fillId="0" borderId="38" xfId="12" applyNumberFormat="1" applyFont="1" applyBorder="1" applyAlignment="1" applyProtection="1">
      <alignment horizontal="left" vertical="center" indent="1"/>
    </xf>
    <xf numFmtId="166" fontId="61" fillId="0" borderId="39" xfId="12" applyNumberFormat="1" applyFont="1" applyBorder="1" applyAlignment="1" applyProtection="1">
      <alignment horizontal="left" vertical="center" indent="1"/>
    </xf>
    <xf numFmtId="0" fontId="62" fillId="0" borderId="0" xfId="0" applyFont="1" applyAlignment="1">
      <alignment vertical="center"/>
    </xf>
    <xf numFmtId="166" fontId="61" fillId="0" borderId="37" xfId="12" applyNumberFormat="1" applyFont="1" applyBorder="1" applyAlignment="1" applyProtection="1">
      <alignment vertical="center"/>
    </xf>
    <xf numFmtId="0" fontId="23" fillId="5" borderId="31" xfId="0" applyFont="1" applyFill="1" applyBorder="1" applyAlignment="1">
      <alignment vertical="center"/>
    </xf>
    <xf numFmtId="3" fontId="23" fillId="5" borderId="12" xfId="0" applyNumberFormat="1" applyFont="1" applyFill="1" applyBorder="1" applyAlignment="1">
      <alignment horizontal="right" vertical="center"/>
    </xf>
    <xf numFmtId="3" fontId="23" fillId="5" borderId="25" xfId="0" applyNumberFormat="1" applyFont="1" applyFill="1" applyBorder="1" applyAlignment="1">
      <alignment horizontal="right" vertical="center"/>
    </xf>
    <xf numFmtId="0" fontId="23" fillId="5" borderId="13" xfId="0" applyFont="1" applyFill="1" applyBorder="1" applyAlignment="1">
      <alignment vertical="center"/>
    </xf>
    <xf numFmtId="3" fontId="23" fillId="5" borderId="1" xfId="0" applyNumberFormat="1" applyFont="1" applyFill="1" applyBorder="1" applyAlignment="1">
      <alignment horizontal="right" vertical="center"/>
    </xf>
    <xf numFmtId="3" fontId="23" fillId="5" borderId="13" xfId="0" applyNumberFormat="1" applyFont="1" applyFill="1" applyBorder="1" applyAlignment="1">
      <alignment horizontal="right" vertical="center"/>
    </xf>
    <xf numFmtId="16" fontId="23" fillId="5" borderId="29" xfId="0" applyNumberFormat="1" applyFont="1" applyFill="1" applyBorder="1" applyAlignment="1">
      <alignment vertical="center"/>
    </xf>
    <xf numFmtId="3" fontId="23" fillId="5" borderId="32" xfId="0" applyNumberFormat="1" applyFont="1" applyFill="1" applyBorder="1" applyAlignment="1">
      <alignment horizontal="right" vertical="center"/>
    </xf>
    <xf numFmtId="3" fontId="23" fillId="5" borderId="29" xfId="0" applyNumberFormat="1" applyFont="1" applyFill="1" applyBorder="1" applyAlignment="1">
      <alignment horizontal="right" vertical="center"/>
    </xf>
    <xf numFmtId="0" fontId="23" fillId="5" borderId="40" xfId="0" applyFont="1" applyFill="1" applyBorder="1" applyAlignment="1">
      <alignment vertical="center"/>
    </xf>
    <xf numFmtId="0" fontId="23" fillId="5" borderId="19" xfId="0" applyFont="1" applyFill="1" applyBorder="1" applyAlignment="1">
      <alignment vertical="center"/>
    </xf>
    <xf numFmtId="16" fontId="23" fillId="5" borderId="41" xfId="0" applyNumberFormat="1" applyFont="1" applyFill="1" applyBorder="1" applyAlignment="1">
      <alignment vertic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0" fontId="10" fillId="0" borderId="25" xfId="0" applyFont="1" applyFill="1" applyBorder="1" applyAlignment="1">
      <alignment horizontal="left" wrapText="1"/>
    </xf>
    <xf numFmtId="49" fontId="36" fillId="0" borderId="19" xfId="0" applyNumberFormat="1" applyFont="1" applyBorder="1" applyAlignment="1">
      <alignment horizontal="center"/>
    </xf>
    <xf numFmtId="49" fontId="36" fillId="0" borderId="13" xfId="0" applyNumberFormat="1" applyFont="1" applyBorder="1" applyAlignment="1">
      <alignment horizontal="left"/>
    </xf>
    <xf numFmtId="49" fontId="10" fillId="0" borderId="20" xfId="0" applyNumberFormat="1" applyFont="1" applyBorder="1" applyAlignment="1">
      <alignment horizontal="right"/>
    </xf>
    <xf numFmtId="49" fontId="63" fillId="0" borderId="18" xfId="0" applyNumberFormat="1" applyFont="1" applyBorder="1" applyAlignment="1">
      <alignment horizontal="center"/>
    </xf>
    <xf numFmtId="3" fontId="23" fillId="0" borderId="1" xfId="0" applyNumberFormat="1" applyFont="1" applyFill="1" applyBorder="1" applyAlignment="1">
      <alignment wrapText="1"/>
    </xf>
    <xf numFmtId="49" fontId="10" fillId="0" borderId="1" xfId="0" applyNumberFormat="1" applyFont="1" applyBorder="1" applyAlignment="1">
      <alignment horizontal="right"/>
    </xf>
    <xf numFmtId="49" fontId="10" fillId="0" borderId="12" xfId="0" applyNumberFormat="1" applyFont="1" applyBorder="1" applyAlignment="1">
      <alignment horizontal="right"/>
    </xf>
    <xf numFmtId="165" fontId="64" fillId="11" borderId="1" xfId="11" applyNumberFormat="1" applyFont="1" applyFill="1" applyBorder="1" applyAlignment="1" applyProtection="1">
      <alignment horizontal="left"/>
    </xf>
    <xf numFmtId="3" fontId="10" fillId="0" borderId="20" xfId="0" applyNumberFormat="1" applyFont="1" applyBorder="1" applyAlignment="1">
      <alignment horizontal="right" wrapText="1"/>
    </xf>
    <xf numFmtId="0" fontId="10" fillId="0" borderId="13" xfId="0" quotePrefix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right"/>
    </xf>
    <xf numFmtId="0" fontId="36" fillId="0" borderId="13" xfId="0" applyFont="1" applyFill="1" applyBorder="1" applyAlignment="1">
      <alignment vertical="center" wrapText="1"/>
    </xf>
    <xf numFmtId="3" fontId="23" fillId="0" borderId="13" xfId="0" applyNumberFormat="1" applyFont="1" applyFill="1" applyBorder="1" applyAlignment="1">
      <alignment vertical="center" wrapText="1"/>
    </xf>
    <xf numFmtId="3" fontId="23" fillId="0" borderId="12" xfId="0" applyNumberFormat="1" applyFont="1" applyFill="1" applyBorder="1" applyAlignment="1">
      <alignment vertical="center" wrapText="1"/>
    </xf>
    <xf numFmtId="49" fontId="63" fillId="0" borderId="19" xfId="0" applyNumberFormat="1" applyFont="1" applyBorder="1" applyAlignment="1">
      <alignment horizontal="center"/>
    </xf>
    <xf numFmtId="2" fontId="23" fillId="0" borderId="13" xfId="0" applyNumberFormat="1" applyFont="1" applyFill="1" applyBorder="1" applyAlignment="1">
      <alignment horizontal="left" wrapText="1"/>
    </xf>
    <xf numFmtId="3" fontId="36" fillId="0" borderId="13" xfId="0" quotePrefix="1" applyNumberFormat="1" applyFont="1" applyFill="1" applyBorder="1" applyAlignment="1">
      <alignment horizontal="right" wrapText="1"/>
    </xf>
    <xf numFmtId="3" fontId="36" fillId="0" borderId="13" xfId="0" quotePrefix="1" applyNumberFormat="1" applyFont="1" applyFill="1" applyBorder="1" applyAlignment="1">
      <alignment horizontal="right"/>
    </xf>
    <xf numFmtId="3" fontId="36" fillId="0" borderId="1" xfId="0" quotePrefix="1" applyNumberFormat="1" applyFont="1" applyFill="1" applyBorder="1" applyAlignment="1">
      <alignment horizontal="right"/>
    </xf>
    <xf numFmtId="0" fontId="36" fillId="0" borderId="26" xfId="0" applyFont="1" applyFill="1" applyBorder="1" applyAlignment="1"/>
    <xf numFmtId="0" fontId="25" fillId="0" borderId="26" xfId="0" applyFont="1" applyFill="1" applyBorder="1" applyAlignment="1"/>
    <xf numFmtId="0" fontId="25" fillId="0" borderId="13" xfId="0" applyFont="1" applyFill="1" applyBorder="1" applyAlignment="1"/>
    <xf numFmtId="3" fontId="23" fillId="0" borderId="13" xfId="0" quotePrefix="1" applyNumberFormat="1" applyFont="1" applyFill="1" applyBorder="1" applyAlignment="1">
      <alignment horizontal="right" wrapText="1"/>
    </xf>
    <xf numFmtId="0" fontId="25" fillId="0" borderId="1" xfId="0" applyFont="1" applyFill="1" applyBorder="1" applyAlignment="1">
      <alignment horizontal="left"/>
    </xf>
    <xf numFmtId="0" fontId="10" fillId="0" borderId="1" xfId="0" quotePrefix="1" applyFont="1" applyFill="1" applyBorder="1" applyAlignment="1">
      <alignment horizontal="left" wrapText="1"/>
    </xf>
    <xf numFmtId="0" fontId="10" fillId="0" borderId="1" xfId="0" quotePrefix="1" applyFont="1" applyFill="1" applyBorder="1" applyAlignment="1">
      <alignment horizontal="center"/>
    </xf>
    <xf numFmtId="0" fontId="25" fillId="0" borderId="19" xfId="0" applyFont="1" applyFill="1" applyBorder="1" applyAlignment="1">
      <alignment horizontal="center" wrapText="1"/>
    </xf>
    <xf numFmtId="0" fontId="36" fillId="0" borderId="26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wrapText="1"/>
    </xf>
    <xf numFmtId="0" fontId="10" fillId="0" borderId="26" xfId="0" applyFont="1" applyFill="1" applyBorder="1" applyAlignment="1">
      <alignment horizontal="left" wrapText="1"/>
    </xf>
    <xf numFmtId="0" fontId="10" fillId="0" borderId="13" xfId="0" applyFont="1" applyFill="1" applyBorder="1" applyAlignment="1">
      <alignment horizontal="left" wrapText="1"/>
    </xf>
    <xf numFmtId="3" fontId="10" fillId="0" borderId="1" xfId="0" applyNumberFormat="1" applyFont="1" applyFill="1" applyBorder="1" applyAlignment="1">
      <alignment horizontal="right" wrapText="1"/>
    </xf>
    <xf numFmtId="0" fontId="10" fillId="0" borderId="25" xfId="0" quotePrefix="1" applyFont="1" applyFill="1" applyBorder="1" applyAlignment="1">
      <alignment horizontal="left" wrapText="1"/>
    </xf>
    <xf numFmtId="3" fontId="10" fillId="0" borderId="1" xfId="0" quotePrefix="1" applyNumberFormat="1" applyFont="1" applyFill="1" applyBorder="1" applyAlignment="1">
      <alignment horizontal="right" wrapText="1"/>
    </xf>
    <xf numFmtId="0" fontId="10" fillId="0" borderId="12" xfId="0" applyFont="1" applyFill="1" applyBorder="1" applyAlignment="1">
      <alignment horizontal="left" wrapText="1"/>
    </xf>
    <xf numFmtId="3" fontId="10" fillId="0" borderId="12" xfId="0" quotePrefix="1" applyNumberFormat="1" applyFont="1" applyFill="1" applyBorder="1" applyAlignment="1">
      <alignment horizontal="right" wrapText="1"/>
    </xf>
    <xf numFmtId="0" fontId="10" fillId="0" borderId="12" xfId="0" quotePrefix="1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/>
    </xf>
    <xf numFmtId="0" fontId="10" fillId="0" borderId="1" xfId="0" applyFont="1" applyBorder="1" applyAlignment="1">
      <alignment horizontal="right" wrapText="1"/>
    </xf>
    <xf numFmtId="0" fontId="64" fillId="0" borderId="1" xfId="0" applyFont="1" applyBorder="1" applyAlignment="1">
      <alignment horizontal="left" wrapText="1"/>
    </xf>
    <xf numFmtId="165" fontId="64" fillId="11" borderId="19" xfId="11" applyNumberFormat="1" applyFont="1" applyFill="1" applyBorder="1" applyAlignment="1" applyProtection="1"/>
    <xf numFmtId="0" fontId="26" fillId="0" borderId="2" xfId="0" applyFont="1" applyBorder="1" applyAlignment="1">
      <alignment horizontal="center" wrapText="1"/>
    </xf>
    <xf numFmtId="0" fontId="64" fillId="0" borderId="58" xfId="0" applyFont="1" applyFill="1" applyBorder="1" applyAlignment="1">
      <alignment horizontal="left" wrapText="1"/>
    </xf>
    <xf numFmtId="3" fontId="10" fillId="0" borderId="20" xfId="0" applyNumberFormat="1" applyFont="1" applyFill="1" applyBorder="1" applyAlignment="1">
      <alignment horizontal="right" wrapText="1"/>
    </xf>
    <xf numFmtId="0" fontId="64" fillId="0" borderId="25" xfId="0" applyFont="1" applyFill="1" applyBorder="1" applyAlignment="1">
      <alignment horizontal="left" wrapText="1"/>
    </xf>
    <xf numFmtId="0" fontId="64" fillId="0" borderId="1" xfId="0" applyFont="1" applyFill="1" applyBorder="1" applyAlignment="1">
      <alignment horizontal="left" wrapText="1"/>
    </xf>
    <xf numFmtId="0" fontId="64" fillId="0" borderId="13" xfId="0" applyFont="1" applyFill="1" applyBorder="1" applyAlignment="1">
      <alignment horizontal="left" wrapText="1"/>
    </xf>
    <xf numFmtId="0" fontId="64" fillId="0" borderId="26" xfId="0" applyFont="1" applyFill="1" applyBorder="1" applyAlignment="1">
      <alignment horizontal="left" wrapText="1"/>
    </xf>
    <xf numFmtId="0" fontId="25" fillId="0" borderId="20" xfId="0" applyFont="1" applyFill="1" applyBorder="1" applyAlignment="1">
      <alignment wrapText="1"/>
    </xf>
    <xf numFmtId="0" fontId="36" fillId="0" borderId="13" xfId="0" applyFont="1" applyFill="1" applyBorder="1" applyAlignment="1">
      <alignment wrapText="1"/>
    </xf>
    <xf numFmtId="0" fontId="24" fillId="0" borderId="1" xfId="3" applyFont="1" applyBorder="1" applyAlignment="1" applyProtection="1">
      <alignment wrapText="1"/>
      <protection locked="0"/>
    </xf>
    <xf numFmtId="166" fontId="61" fillId="0" borderId="0" xfId="12" applyNumberFormat="1" applyFont="1" applyBorder="1" applyAlignment="1" applyProtection="1">
      <alignment horizontal="left" vertical="center" indent="1"/>
    </xf>
    <xf numFmtId="0" fontId="2" fillId="0" borderId="0" xfId="3" applyFont="1" applyProtection="1"/>
    <xf numFmtId="0" fontId="65" fillId="0" borderId="0" xfId="0" applyFont="1"/>
    <xf numFmtId="0" fontId="24" fillId="0" borderId="3" xfId="0" applyFont="1" applyFill="1" applyBorder="1" applyAlignment="1">
      <alignment horizontal="right"/>
    </xf>
    <xf numFmtId="3" fontId="24" fillId="0" borderId="3" xfId="0" applyNumberFormat="1" applyFont="1" applyFill="1" applyBorder="1" applyAlignment="1">
      <alignment horizontal="right"/>
    </xf>
    <xf numFmtId="0" fontId="24" fillId="0" borderId="59" xfId="0" applyFont="1" applyFill="1" applyBorder="1" applyAlignment="1">
      <alignment horizontal="right"/>
    </xf>
    <xf numFmtId="3" fontId="24" fillId="0" borderId="59" xfId="0" applyNumberFormat="1" applyFont="1" applyFill="1" applyBorder="1" applyAlignment="1">
      <alignment horizontal="right"/>
    </xf>
    <xf numFmtId="0" fontId="24" fillId="0" borderId="14" xfId="0" applyFont="1" applyFill="1" applyBorder="1" applyAlignment="1">
      <alignment horizontal="right"/>
    </xf>
    <xf numFmtId="3" fontId="24" fillId="0" borderId="14" xfId="0" applyNumberFormat="1" applyFont="1" applyFill="1" applyBorder="1" applyAlignment="1">
      <alignment horizontal="right"/>
    </xf>
    <xf numFmtId="4" fontId="24" fillId="0" borderId="3" xfId="0" applyNumberFormat="1" applyFont="1" applyFill="1" applyBorder="1" applyAlignment="1">
      <alignment horizontal="right" vertical="center"/>
    </xf>
    <xf numFmtId="4" fontId="24" fillId="0" borderId="2" xfId="0" applyNumberFormat="1" applyFont="1" applyFill="1" applyBorder="1" applyAlignment="1">
      <alignment horizontal="right" vertical="center"/>
    </xf>
    <xf numFmtId="4" fontId="24" fillId="0" borderId="8" xfId="0" applyNumberFormat="1" applyFont="1" applyFill="1" applyBorder="1" applyAlignment="1">
      <alignment horizontal="right" vertical="center"/>
    </xf>
    <xf numFmtId="3" fontId="24" fillId="0" borderId="3" xfId="0" applyNumberFormat="1" applyFont="1" applyFill="1" applyBorder="1" applyAlignment="1">
      <alignment horizontal="right" vertical="center"/>
    </xf>
    <xf numFmtId="4" fontId="24" fillId="0" borderId="5" xfId="0" applyNumberFormat="1" applyFont="1" applyFill="1" applyBorder="1" applyAlignment="1">
      <alignment horizontal="right" vertical="center"/>
    </xf>
    <xf numFmtId="0" fontId="24" fillId="0" borderId="33" xfId="0" applyFont="1" applyFill="1" applyBorder="1" applyAlignment="1">
      <alignment horizontal="right" vertical="center"/>
    </xf>
    <xf numFmtId="3" fontId="24" fillId="0" borderId="10" xfId="0" applyNumberFormat="1" applyFont="1" applyFill="1" applyBorder="1" applyAlignment="1">
      <alignment horizontal="right" vertical="center"/>
    </xf>
    <xf numFmtId="0" fontId="23" fillId="0" borderId="5" xfId="0" applyFont="1" applyFill="1" applyBorder="1" applyAlignment="1">
      <alignment horizontal="right"/>
    </xf>
    <xf numFmtId="3" fontId="23" fillId="0" borderId="5" xfId="0" applyNumberFormat="1" applyFont="1" applyFill="1" applyBorder="1" applyAlignment="1">
      <alignment horizontal="right"/>
    </xf>
    <xf numFmtId="0" fontId="23" fillId="0" borderId="3" xfId="0" applyFont="1" applyFill="1" applyBorder="1" applyAlignment="1">
      <alignment horizontal="right"/>
    </xf>
    <xf numFmtId="3" fontId="23" fillId="0" borderId="3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3" fontId="23" fillId="0" borderId="1" xfId="0" applyNumberFormat="1" applyFont="1" applyFill="1" applyBorder="1" applyAlignment="1">
      <alignment horizontal="right"/>
    </xf>
    <xf numFmtId="4" fontId="23" fillId="0" borderId="3" xfId="0" applyNumberFormat="1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4" fontId="27" fillId="0" borderId="5" xfId="0" applyNumberFormat="1" applyFont="1" applyFill="1" applyBorder="1" applyAlignment="1">
      <alignment horizontal="right" vertical="center"/>
    </xf>
    <xf numFmtId="4" fontId="27" fillId="0" borderId="3" xfId="0" applyNumberFormat="1" applyFont="1" applyFill="1" applyBorder="1" applyAlignment="1">
      <alignment horizontal="right" vertical="center"/>
    </xf>
    <xf numFmtId="4" fontId="27" fillId="0" borderId="14" xfId="0" applyNumberFormat="1" applyFont="1" applyFill="1" applyBorder="1" applyAlignment="1">
      <alignment horizontal="right" vertical="center"/>
    </xf>
    <xf numFmtId="4" fontId="27" fillId="0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/>
    <xf numFmtId="1" fontId="10" fillId="0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0" fontId="36" fillId="0" borderId="1" xfId="0" applyFont="1" applyFill="1" applyBorder="1" applyAlignment="1"/>
    <xf numFmtId="1" fontId="36" fillId="0" borderId="1" xfId="0" applyNumberFormat="1" applyFont="1" applyFill="1" applyBorder="1" applyAlignment="1">
      <alignment horizontal="right"/>
    </xf>
    <xf numFmtId="0" fontId="4" fillId="0" borderId="0" xfId="0" applyFont="1"/>
    <xf numFmtId="3" fontId="10" fillId="0" borderId="1" xfId="0" applyNumberFormat="1" applyFont="1" applyBorder="1"/>
    <xf numFmtId="3" fontId="10" fillId="0" borderId="1" xfId="0" applyNumberFormat="1" applyFont="1" applyFill="1" applyBorder="1"/>
    <xf numFmtId="3" fontId="23" fillId="0" borderId="1" xfId="0" applyNumberFormat="1" applyFont="1" applyBorder="1"/>
    <xf numFmtId="3" fontId="10" fillId="2" borderId="1" xfId="0" applyNumberFormat="1" applyFont="1" applyFill="1" applyBorder="1"/>
    <xf numFmtId="3" fontId="10" fillId="0" borderId="12" xfId="0" applyNumberFormat="1" applyFont="1" applyBorder="1"/>
    <xf numFmtId="3" fontId="10" fillId="7" borderId="1" xfId="0" applyNumberFormat="1" applyFont="1" applyFill="1" applyBorder="1"/>
    <xf numFmtId="3" fontId="10" fillId="7" borderId="1" xfId="0" applyNumberFormat="1" applyFont="1" applyFill="1" applyBorder="1" applyAlignment="1">
      <alignment horizontal="center" vertical="center" wrapText="1"/>
    </xf>
    <xf numFmtId="3" fontId="10" fillId="0" borderId="20" xfId="0" applyNumberFormat="1" applyFont="1" applyBorder="1"/>
    <xf numFmtId="3" fontId="23" fillId="7" borderId="13" xfId="0" applyNumberFormat="1" applyFont="1" applyFill="1" applyBorder="1"/>
    <xf numFmtId="3" fontId="23" fillId="7" borderId="19" xfId="0" applyNumberFormat="1" applyFont="1" applyFill="1" applyBorder="1"/>
    <xf numFmtId="0" fontId="10" fillId="0" borderId="19" xfId="0" applyFont="1" applyBorder="1"/>
    <xf numFmtId="0" fontId="10" fillId="0" borderId="13" xfId="0" applyFont="1" applyBorder="1"/>
    <xf numFmtId="0" fontId="10" fillId="0" borderId="19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 applyProtection="1">
      <protection locked="0"/>
    </xf>
    <xf numFmtId="3" fontId="24" fillId="4" borderId="1" xfId="0" applyNumberFormat="1" applyFont="1" applyFill="1" applyBorder="1" applyAlignment="1" applyProtection="1"/>
    <xf numFmtId="0" fontId="24" fillId="0" borderId="1" xfId="0" applyFont="1" applyFill="1" applyBorder="1" applyAlignment="1" applyProtection="1">
      <protection locked="0"/>
    </xf>
    <xf numFmtId="0" fontId="24" fillId="4" borderId="1" xfId="0" applyFont="1" applyFill="1" applyBorder="1" applyAlignment="1" applyProtection="1"/>
    <xf numFmtId="3" fontId="24" fillId="0" borderId="1" xfId="0" applyNumberFormat="1" applyFont="1" applyFill="1" applyBorder="1" applyAlignment="1" applyProtection="1">
      <alignment wrapText="1"/>
      <protection locked="0"/>
    </xf>
    <xf numFmtId="0" fontId="24" fillId="0" borderId="1" xfId="0" applyFont="1" applyFill="1" applyBorder="1" applyAlignment="1" applyProtection="1">
      <alignment wrapText="1"/>
      <protection locked="0"/>
    </xf>
    <xf numFmtId="0" fontId="24" fillId="0" borderId="1" xfId="0" applyFont="1" applyBorder="1" applyAlignment="1" applyProtection="1">
      <alignment wrapText="1"/>
      <protection locked="0"/>
    </xf>
    <xf numFmtId="3" fontId="24" fillId="0" borderId="1" xfId="0" applyNumberFormat="1" applyFont="1" applyBorder="1" applyAlignment="1" applyProtection="1">
      <alignment wrapText="1"/>
      <protection locked="0"/>
    </xf>
    <xf numFmtId="0" fontId="24" fillId="3" borderId="1" xfId="0" applyFont="1" applyFill="1" applyBorder="1" applyAlignment="1" applyProtection="1">
      <alignment wrapText="1"/>
    </xf>
    <xf numFmtId="3" fontId="24" fillId="3" borderId="1" xfId="0" applyNumberFormat="1" applyFont="1" applyFill="1" applyBorder="1" applyAlignment="1" applyProtection="1">
      <alignment wrapText="1"/>
    </xf>
    <xf numFmtId="0" fontId="21" fillId="2" borderId="0" xfId="3" applyFont="1" applyFill="1" applyAlignment="1">
      <alignment horizontal="center"/>
    </xf>
    <xf numFmtId="0" fontId="12" fillId="2" borderId="0" xfId="3" applyFont="1" applyFill="1" applyAlignment="1">
      <alignment horizontal="left"/>
    </xf>
    <xf numFmtId="0" fontId="4" fillId="2" borderId="0" xfId="3" applyFont="1" applyFill="1" applyAlignment="1">
      <alignment horizontal="left"/>
    </xf>
    <xf numFmtId="0" fontId="21" fillId="2" borderId="0" xfId="3" applyFont="1" applyFill="1" applyAlignment="1">
      <alignment horizontal="center" wrapText="1"/>
    </xf>
    <xf numFmtId="0" fontId="21" fillId="2" borderId="0" xfId="3" applyFont="1" applyFill="1" applyAlignment="1">
      <alignment horizontal="center"/>
    </xf>
    <xf numFmtId="166" fontId="61" fillId="0" borderId="37" xfId="12" applyNumberFormat="1" applyFont="1" applyFill="1" applyBorder="1" applyAlignment="1" applyProtection="1">
      <alignment horizontal="left" vertical="center"/>
    </xf>
    <xf numFmtId="166" fontId="61" fillId="0" borderId="38" xfId="12" applyNumberFormat="1" applyFont="1" applyFill="1" applyBorder="1" applyAlignment="1" applyProtection="1">
      <alignment horizontal="left" vertical="center"/>
    </xf>
    <xf numFmtId="166" fontId="61" fillId="0" borderId="57" xfId="12" applyNumberFormat="1" applyFont="1" applyFill="1" applyBorder="1" applyAlignment="1" applyProtection="1">
      <alignment horizontal="left" vertical="center" wrapText="1"/>
    </xf>
    <xf numFmtId="166" fontId="61" fillId="0" borderId="0" xfId="12" applyNumberFormat="1" applyFont="1" applyFill="1" applyBorder="1" applyAlignment="1" applyProtection="1">
      <alignment horizontal="left" vertical="center" wrapText="1"/>
    </xf>
    <xf numFmtId="0" fontId="26" fillId="0" borderId="1" xfId="0" applyFont="1" applyFill="1" applyBorder="1" applyAlignment="1" applyProtection="1">
      <alignment horizontal="center" vertical="center" textRotation="90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3" fontId="26" fillId="0" borderId="19" xfId="0" applyNumberFormat="1" applyFont="1" applyFill="1" applyBorder="1" applyAlignment="1" applyProtection="1">
      <alignment horizontal="left" vertical="center" wrapText="1"/>
    </xf>
    <xf numFmtId="3" fontId="26" fillId="0" borderId="26" xfId="0" applyNumberFormat="1" applyFont="1" applyFill="1" applyBorder="1" applyAlignment="1" applyProtection="1">
      <alignment horizontal="left" vertical="center" wrapText="1"/>
    </xf>
    <xf numFmtId="3" fontId="26" fillId="0" borderId="13" xfId="0" applyNumberFormat="1" applyFont="1" applyFill="1" applyBorder="1" applyAlignment="1" applyProtection="1">
      <alignment horizontal="left" vertical="center" wrapText="1"/>
    </xf>
    <xf numFmtId="3" fontId="26" fillId="0" borderId="1" xfId="0" applyNumberFormat="1" applyFont="1" applyFill="1" applyBorder="1" applyAlignment="1" applyProtection="1">
      <alignment horizontal="center" vertical="center" textRotation="90" wrapText="1"/>
    </xf>
    <xf numFmtId="0" fontId="24" fillId="2" borderId="1" xfId="3" applyFont="1" applyFill="1" applyBorder="1" applyAlignment="1" applyProtection="1">
      <alignment horizontal="center" vertical="center" wrapText="1"/>
    </xf>
    <xf numFmtId="0" fontId="24" fillId="0" borderId="1" xfId="3" applyFont="1" applyFill="1" applyBorder="1" applyAlignment="1" applyProtection="1">
      <alignment horizontal="center" vertical="center" wrapText="1"/>
    </xf>
    <xf numFmtId="166" fontId="61" fillId="0" borderId="37" xfId="12" applyNumberFormat="1" applyFont="1" applyBorder="1" applyAlignment="1" applyProtection="1">
      <alignment horizontal="left" vertical="center"/>
    </xf>
    <xf numFmtId="166" fontId="61" fillId="0" borderId="38" xfId="12" applyNumberFormat="1" applyFont="1" applyBorder="1" applyAlignment="1" applyProtection="1">
      <alignment horizontal="left" vertical="center"/>
    </xf>
    <xf numFmtId="0" fontId="26" fillId="2" borderId="1" xfId="0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 applyProtection="1">
      <alignment horizontal="center" vertical="center" wrapText="1"/>
    </xf>
    <xf numFmtId="0" fontId="26" fillId="2" borderId="1" xfId="0" applyFont="1" applyFill="1" applyBorder="1" applyAlignment="1" applyProtection="1">
      <alignment horizontal="center" vertical="center" textRotation="90" wrapText="1"/>
    </xf>
    <xf numFmtId="0" fontId="24" fillId="0" borderId="1" xfId="3" applyFont="1" applyBorder="1" applyAlignment="1" applyProtection="1">
      <alignment horizontal="center" vertical="center" wrapText="1"/>
    </xf>
    <xf numFmtId="0" fontId="24" fillId="2" borderId="1" xfId="9" applyFont="1" applyFill="1" applyBorder="1" applyAlignment="1" applyProtection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166" fontId="61" fillId="0" borderId="37" xfId="12" applyNumberFormat="1" applyFont="1" applyBorder="1" applyAlignment="1" applyProtection="1">
      <alignment horizontal="center" vertical="center" wrapText="1"/>
    </xf>
    <xf numFmtId="166" fontId="61" fillId="0" borderId="38" xfId="12" applyNumberFormat="1" applyFont="1" applyBorder="1" applyAlignment="1" applyProtection="1">
      <alignment horizontal="center" vertical="center" wrapText="1"/>
    </xf>
    <xf numFmtId="166" fontId="61" fillId="0" borderId="39" xfId="12" applyNumberFormat="1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20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26" fillId="0" borderId="0" xfId="0" applyFont="1" applyAlignment="1">
      <alignment horizontal="left" vertical="center" wrapText="1"/>
    </xf>
    <xf numFmtId="0" fontId="26" fillId="0" borderId="44" xfId="0" applyFont="1" applyFill="1" applyBorder="1" applyAlignment="1">
      <alignment horizontal="left" vertical="center" wrapText="1"/>
    </xf>
    <xf numFmtId="0" fontId="26" fillId="0" borderId="35" xfId="0" applyFont="1" applyFill="1" applyBorder="1" applyAlignment="1">
      <alignment horizontal="left" vertical="center" wrapText="1"/>
    </xf>
    <xf numFmtId="0" fontId="26" fillId="0" borderId="25" xfId="0" applyFont="1" applyFill="1" applyBorder="1" applyAlignment="1">
      <alignment horizontal="left" vertical="center" wrapText="1"/>
    </xf>
    <xf numFmtId="0" fontId="26" fillId="0" borderId="47" xfId="0" applyFont="1" applyFill="1" applyBorder="1" applyAlignment="1">
      <alignment horizontal="left" vertical="center" wrapText="1"/>
    </xf>
    <xf numFmtId="0" fontId="26" fillId="0" borderId="48" xfId="0" applyFont="1" applyFill="1" applyBorder="1" applyAlignment="1">
      <alignment horizontal="left" vertical="center" wrapText="1"/>
    </xf>
    <xf numFmtId="0" fontId="26" fillId="0" borderId="49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wrapText="1"/>
    </xf>
    <xf numFmtId="0" fontId="10" fillId="0" borderId="26" xfId="0" applyFont="1" applyFill="1" applyBorder="1" applyAlignment="1">
      <alignment horizontal="center" wrapText="1"/>
    </xf>
    <xf numFmtId="49" fontId="36" fillId="6" borderId="19" xfId="0" applyNumberFormat="1" applyFont="1" applyFill="1" applyBorder="1" applyAlignment="1">
      <alignment horizontal="left" vertical="center"/>
    </xf>
    <xf numFmtId="49" fontId="36" fillId="6" borderId="26" xfId="0" applyNumberFormat="1" applyFont="1" applyFill="1" applyBorder="1" applyAlignment="1">
      <alignment horizontal="left" vertical="center"/>
    </xf>
    <xf numFmtId="49" fontId="36" fillId="6" borderId="13" xfId="0" applyNumberFormat="1" applyFont="1" applyFill="1" applyBorder="1" applyAlignment="1">
      <alignment horizontal="left" vertical="center"/>
    </xf>
    <xf numFmtId="49" fontId="36" fillId="6" borderId="19" xfId="0" applyNumberFormat="1" applyFont="1" applyFill="1" applyBorder="1" applyAlignment="1">
      <alignment horizontal="left" vertical="center" wrapText="1"/>
    </xf>
    <xf numFmtId="49" fontId="36" fillId="6" borderId="26" xfId="0" applyNumberFormat="1" applyFont="1" applyFill="1" applyBorder="1" applyAlignment="1">
      <alignment horizontal="left" vertical="center" wrapText="1"/>
    </xf>
    <xf numFmtId="49" fontId="36" fillId="6" borderId="13" xfId="0" applyNumberFormat="1" applyFont="1" applyFill="1" applyBorder="1" applyAlignment="1">
      <alignment horizontal="left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3" fontId="24" fillId="0" borderId="1" xfId="0" applyNumberFormat="1" applyFont="1" applyFill="1" applyBorder="1" applyAlignment="1" applyProtection="1">
      <alignment horizontal="center" wrapText="1"/>
      <protection locked="0"/>
    </xf>
    <xf numFmtId="165" fontId="64" fillId="11" borderId="19" xfId="11" applyNumberFormat="1" applyFont="1" applyFill="1" applyBorder="1" applyAlignment="1" applyProtection="1">
      <alignment horizontal="left"/>
    </xf>
  </cellXfs>
  <cellStyles count="14">
    <cellStyle name="ContentsHyperlink" xfId="1"/>
    <cellStyle name="Hyperlink" xfId="2" builtinId="8"/>
    <cellStyle name="Normal" xfId="0" builtinId="0"/>
    <cellStyle name="Normal 2" xfId="3"/>
    <cellStyle name="Normal 2 2" xfId="4"/>
    <cellStyle name="Normal 3" xfId="5"/>
    <cellStyle name="Normal 3 2" xfId="6"/>
    <cellStyle name="Normal 4" xfId="7"/>
    <cellStyle name="Normal_normativ kadra _ tabel_1" xfId="8"/>
    <cellStyle name="Normal_TAB DZ 1-10 (1)" xfId="9"/>
    <cellStyle name="Normal_TAB DZ 1-10 (1) 2" xfId="10"/>
    <cellStyle name="Student Information" xfId="11"/>
    <cellStyle name="Student Information - user entered" xfId="12"/>
    <cellStyle name="Total" xfId="13" builtinId="2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104775</xdr:rowOff>
    </xdr:from>
    <xdr:to>
      <xdr:col>0</xdr:col>
      <xdr:colOff>714375</xdr:colOff>
      <xdr:row>4</xdr:row>
      <xdr:rowOff>85725</xdr:rowOff>
    </xdr:to>
    <xdr:pic>
      <xdr:nvPicPr>
        <xdr:cNvPr id="646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609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0323" name="Line 1"/>
        <xdr:cNvSpPr>
          <a:spLocks noChangeShapeType="1"/>
        </xdr:cNvSpPr>
      </xdr:nvSpPr>
      <xdr:spPr bwMode="auto">
        <a:xfrm>
          <a:off x="0" y="0"/>
          <a:ext cx="671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4"/>
  <sheetViews>
    <sheetView tabSelected="1" workbookViewId="0">
      <selection activeCell="A42" sqref="A42"/>
    </sheetView>
  </sheetViews>
  <sheetFormatPr defaultRowHeight="12.75"/>
  <cols>
    <col min="1" max="1" width="12.28515625" style="11" customWidth="1"/>
    <col min="2" max="16384" width="9.140625" style="11"/>
  </cols>
  <sheetData>
    <row r="2" spans="1:9" ht="14.25">
      <c r="B2" s="547" t="s">
        <v>17</v>
      </c>
      <c r="C2" s="547"/>
      <c r="D2" s="547"/>
      <c r="E2" s="547"/>
      <c r="F2" s="547"/>
      <c r="G2" s="547"/>
      <c r="H2" s="547"/>
    </row>
    <row r="3" spans="1:9" ht="15.75">
      <c r="B3" s="548" t="s">
        <v>18</v>
      </c>
      <c r="C3" s="548"/>
      <c r="D3" s="548"/>
      <c r="E3" s="548"/>
      <c r="F3" s="548"/>
      <c r="G3" s="548"/>
      <c r="H3" s="548"/>
    </row>
    <row r="6" spans="1:9" ht="18.75">
      <c r="A6" s="550" t="s">
        <v>19</v>
      </c>
      <c r="B6" s="550"/>
      <c r="C6" s="550"/>
      <c r="D6" s="550"/>
      <c r="E6" s="550"/>
      <c r="F6" s="550"/>
      <c r="G6" s="550"/>
      <c r="H6" s="550"/>
      <c r="I6" s="550"/>
    </row>
    <row r="7" spans="1:9" ht="18.75">
      <c r="A7" s="550" t="s">
        <v>20</v>
      </c>
      <c r="B7" s="550"/>
      <c r="C7" s="550"/>
      <c r="D7" s="550"/>
      <c r="E7" s="550"/>
      <c r="F7" s="550"/>
      <c r="G7" s="550"/>
      <c r="H7" s="550"/>
      <c r="I7" s="550"/>
    </row>
    <row r="8" spans="1:9" ht="18.75">
      <c r="A8" s="550" t="s">
        <v>345</v>
      </c>
      <c r="B8" s="550"/>
      <c r="C8" s="550"/>
      <c r="D8" s="550"/>
      <c r="E8" s="550"/>
      <c r="F8" s="550"/>
      <c r="G8" s="550"/>
      <c r="H8" s="550"/>
      <c r="I8" s="550"/>
    </row>
    <row r="9" spans="1:9" ht="18.75">
      <c r="A9" s="546"/>
      <c r="B9" s="546"/>
      <c r="C9" s="546"/>
      <c r="D9" s="546" t="s">
        <v>1914</v>
      </c>
      <c r="E9" s="546"/>
      <c r="F9" s="546"/>
      <c r="G9" s="546"/>
      <c r="H9" s="546"/>
      <c r="I9" s="546"/>
    </row>
    <row r="10" spans="1:9" ht="58.5" customHeight="1">
      <c r="A10" s="549" t="s">
        <v>1916</v>
      </c>
      <c r="B10" s="550"/>
      <c r="C10" s="550"/>
      <c r="D10" s="550"/>
      <c r="E10" s="550"/>
      <c r="F10" s="550"/>
      <c r="G10" s="550"/>
      <c r="H10" s="550"/>
      <c r="I10" s="550"/>
    </row>
    <row r="11" spans="1:9">
      <c r="B11" s="33" t="s">
        <v>65</v>
      </c>
    </row>
    <row r="13" spans="1:9" ht="14.25">
      <c r="A13" s="223" t="s">
        <v>303</v>
      </c>
      <c r="B13" s="227"/>
      <c r="C13" s="227"/>
      <c r="D13" s="227"/>
      <c r="E13" s="227"/>
      <c r="F13" s="227"/>
      <c r="G13" s="227"/>
      <c r="H13" s="227"/>
      <c r="I13" s="227"/>
    </row>
    <row r="14" spans="1:9" ht="14.25">
      <c r="A14" s="223" t="s">
        <v>304</v>
      </c>
      <c r="B14" s="227"/>
      <c r="C14" s="227"/>
      <c r="D14" s="227"/>
      <c r="E14" s="227"/>
      <c r="F14" s="227"/>
      <c r="G14" s="227"/>
      <c r="H14" s="227"/>
      <c r="I14" s="227"/>
    </row>
    <row r="15" spans="1:9" ht="14.25">
      <c r="A15" s="223" t="s">
        <v>305</v>
      </c>
      <c r="B15" s="227"/>
      <c r="C15" s="227"/>
      <c r="D15" s="227"/>
      <c r="E15" s="227"/>
      <c r="F15" s="227"/>
      <c r="G15" s="227"/>
      <c r="H15" s="227"/>
      <c r="I15" s="227"/>
    </row>
    <row r="16" spans="1:9" ht="14.25">
      <c r="A16" s="223" t="s">
        <v>306</v>
      </c>
      <c r="B16" s="227"/>
      <c r="C16" s="227"/>
      <c r="D16" s="227"/>
      <c r="E16" s="227"/>
      <c r="F16" s="227"/>
      <c r="G16" s="227"/>
      <c r="H16" s="227"/>
      <c r="I16" s="227"/>
    </row>
    <row r="17" spans="1:9" ht="14.25">
      <c r="A17" s="227" t="s">
        <v>200</v>
      </c>
      <c r="B17" s="227"/>
      <c r="C17" s="227"/>
      <c r="D17" s="227"/>
      <c r="E17" s="227"/>
      <c r="F17" s="227"/>
      <c r="G17" s="227"/>
      <c r="H17" s="227"/>
      <c r="I17" s="227"/>
    </row>
    <row r="18" spans="1:9" ht="15.75" customHeight="1">
      <c r="A18" s="227" t="s">
        <v>207</v>
      </c>
      <c r="B18" s="227"/>
      <c r="C18" s="227"/>
      <c r="D18" s="227"/>
      <c r="E18" s="227"/>
      <c r="F18" s="227"/>
      <c r="G18" s="227"/>
      <c r="H18" s="227"/>
      <c r="I18" s="227"/>
    </row>
    <row r="19" spans="1:9" ht="15.75" customHeight="1">
      <c r="A19" s="227" t="s">
        <v>208</v>
      </c>
      <c r="B19" s="227"/>
      <c r="C19" s="227"/>
      <c r="D19" s="227"/>
      <c r="E19" s="227"/>
      <c r="F19" s="227"/>
      <c r="G19" s="227"/>
      <c r="H19" s="227"/>
      <c r="I19" s="227"/>
    </row>
    <row r="20" spans="1:9" ht="14.25">
      <c r="A20" s="227" t="s">
        <v>287</v>
      </c>
      <c r="B20" s="227"/>
      <c r="C20" s="227"/>
      <c r="D20" s="227"/>
      <c r="E20" s="227"/>
      <c r="F20" s="227"/>
      <c r="G20" s="227"/>
      <c r="H20" s="227"/>
      <c r="I20" s="227"/>
    </row>
    <row r="21" spans="1:9" ht="14.25">
      <c r="A21" s="227" t="s">
        <v>216</v>
      </c>
      <c r="B21" s="227"/>
      <c r="C21" s="227"/>
      <c r="D21" s="227"/>
      <c r="E21" s="227"/>
      <c r="F21" s="227"/>
      <c r="G21" s="227"/>
      <c r="H21" s="227"/>
      <c r="I21" s="227"/>
    </row>
    <row r="22" spans="1:9" ht="14.25">
      <c r="A22" s="227" t="s">
        <v>220</v>
      </c>
      <c r="B22" s="227"/>
      <c r="C22" s="227"/>
      <c r="D22" s="227"/>
      <c r="E22" s="227"/>
      <c r="F22" s="227"/>
      <c r="G22" s="227"/>
      <c r="H22" s="227"/>
      <c r="I22" s="227"/>
    </row>
    <row r="23" spans="1:9" ht="14.25">
      <c r="A23" s="384" t="s">
        <v>218</v>
      </c>
      <c r="B23" s="227"/>
      <c r="C23" s="227"/>
      <c r="D23" s="227"/>
      <c r="E23" s="227"/>
      <c r="F23" s="227"/>
      <c r="G23" s="227"/>
      <c r="H23" s="227"/>
      <c r="I23" s="227"/>
    </row>
    <row r="24" spans="1:9" ht="14.25">
      <c r="A24" s="384" t="s">
        <v>1772</v>
      </c>
      <c r="B24" s="227"/>
      <c r="C24" s="227"/>
      <c r="D24" s="227"/>
      <c r="E24" s="227"/>
      <c r="F24" s="227"/>
      <c r="G24" s="227"/>
      <c r="H24" s="227"/>
      <c r="I24" s="227"/>
    </row>
    <row r="25" spans="1:9" ht="14.25">
      <c r="A25" s="227" t="s">
        <v>288</v>
      </c>
      <c r="B25" s="227"/>
      <c r="C25" s="227"/>
      <c r="D25" s="227"/>
      <c r="E25" s="227"/>
      <c r="F25" s="227"/>
      <c r="G25" s="227"/>
      <c r="H25" s="227"/>
      <c r="I25" s="227"/>
    </row>
    <row r="26" spans="1:9" ht="14.25">
      <c r="A26" s="227" t="s">
        <v>232</v>
      </c>
      <c r="B26" s="227"/>
      <c r="C26" s="227"/>
      <c r="D26" s="227"/>
      <c r="E26" s="227"/>
      <c r="F26" s="227"/>
      <c r="G26" s="227"/>
      <c r="H26" s="227"/>
      <c r="I26" s="227"/>
    </row>
    <row r="27" spans="1:9" ht="14.25">
      <c r="A27" s="227" t="s">
        <v>289</v>
      </c>
      <c r="B27" s="227"/>
      <c r="C27" s="227"/>
      <c r="D27" s="227"/>
      <c r="E27" s="227"/>
      <c r="F27" s="227"/>
      <c r="G27" s="227"/>
      <c r="H27" s="227"/>
      <c r="I27" s="227"/>
    </row>
    <row r="28" spans="1:9" ht="14.25">
      <c r="A28" s="227" t="s">
        <v>139</v>
      </c>
      <c r="B28" s="227"/>
      <c r="C28" s="227"/>
      <c r="D28" s="227"/>
      <c r="E28" s="227"/>
      <c r="F28" s="227"/>
      <c r="G28" s="227"/>
      <c r="H28" s="227"/>
      <c r="I28" s="227"/>
    </row>
    <row r="29" spans="1:9" ht="14.25">
      <c r="A29" s="227" t="s">
        <v>273</v>
      </c>
      <c r="B29" s="227"/>
      <c r="C29" s="227"/>
      <c r="D29" s="227"/>
      <c r="E29" s="227"/>
      <c r="F29" s="227"/>
      <c r="G29" s="227"/>
      <c r="H29" s="227"/>
      <c r="I29" s="227"/>
    </row>
    <row r="30" spans="1:9" ht="14.25">
      <c r="A30" s="227" t="s">
        <v>282</v>
      </c>
      <c r="B30" s="227"/>
      <c r="C30" s="227"/>
      <c r="D30" s="227"/>
      <c r="E30" s="227"/>
      <c r="F30" s="227"/>
      <c r="G30" s="227"/>
      <c r="H30" s="227"/>
      <c r="I30" s="227"/>
    </row>
    <row r="31" spans="1:9" ht="14.25">
      <c r="A31" s="227" t="s">
        <v>284</v>
      </c>
      <c r="B31" s="227"/>
      <c r="C31" s="227"/>
      <c r="D31" s="227"/>
      <c r="E31" s="227"/>
      <c r="F31" s="227"/>
      <c r="G31" s="227"/>
      <c r="H31" s="227"/>
      <c r="I31" s="227"/>
    </row>
    <row r="32" spans="1:9" ht="14.25">
      <c r="A32" s="227" t="s">
        <v>285</v>
      </c>
      <c r="B32" s="227"/>
      <c r="C32" s="227"/>
      <c r="D32" s="227"/>
      <c r="E32" s="227"/>
      <c r="F32" s="227"/>
      <c r="G32" s="227"/>
      <c r="H32" s="227"/>
      <c r="I32" s="227"/>
    </row>
    <row r="33" spans="1:9" ht="14.25">
      <c r="A33" s="227" t="s">
        <v>286</v>
      </c>
      <c r="B33" s="227"/>
      <c r="C33" s="227"/>
      <c r="D33" s="227"/>
      <c r="E33" s="227"/>
      <c r="F33" s="227"/>
      <c r="G33" s="227"/>
      <c r="H33" s="227"/>
      <c r="I33" s="227"/>
    </row>
    <row r="34" spans="1:9" ht="14.25">
      <c r="A34" s="384"/>
      <c r="B34" s="227"/>
      <c r="C34" s="227"/>
      <c r="D34" s="227"/>
      <c r="E34" s="227"/>
      <c r="F34" s="227"/>
      <c r="G34" s="227"/>
      <c r="H34" s="227"/>
      <c r="I34" s="227"/>
    </row>
  </sheetData>
  <mergeCells count="6">
    <mergeCell ref="B2:H2"/>
    <mergeCell ref="B3:H3"/>
    <mergeCell ref="A10:I10"/>
    <mergeCell ref="A6:I6"/>
    <mergeCell ref="A7:I7"/>
    <mergeCell ref="A8:I8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2"/>
  <sheetViews>
    <sheetView view="pageBreakPreview" zoomScaleSheetLayoutView="100" workbookViewId="0">
      <selection activeCell="F8" sqref="F8"/>
    </sheetView>
  </sheetViews>
  <sheetFormatPr defaultRowHeight="12.75"/>
  <cols>
    <col min="1" max="1" width="22.28515625" style="11" customWidth="1"/>
    <col min="2" max="2" width="7.5703125" style="11" customWidth="1"/>
    <col min="3" max="3" width="11.42578125" style="11" customWidth="1"/>
    <col min="4" max="4" width="12.5703125" style="11" customWidth="1"/>
    <col min="5" max="5" width="10.7109375" style="11" customWidth="1"/>
    <col min="6" max="6" width="13" style="11" customWidth="1"/>
    <col min="7" max="16384" width="9.140625" style="11"/>
  </cols>
  <sheetData>
    <row r="1" spans="1:6">
      <c r="A1" s="230"/>
      <c r="B1" s="231" t="s">
        <v>174</v>
      </c>
      <c r="C1" s="222" t="str">
        <f>Kadar.ode.!C1</f>
        <v>Специјална болница 
за болести штитасте жлезде и болести метаболизма "Златибор"</v>
      </c>
      <c r="D1" s="226"/>
      <c r="E1" s="226"/>
      <c r="F1" s="228"/>
    </row>
    <row r="2" spans="1:6">
      <c r="A2" s="230"/>
      <c r="B2" s="231" t="s">
        <v>175</v>
      </c>
      <c r="C2" s="222">
        <f>Kadar.ode.!C2</f>
        <v>7221452</v>
      </c>
      <c r="D2" s="226"/>
      <c r="E2" s="226"/>
      <c r="F2" s="228"/>
    </row>
    <row r="3" spans="1:6">
      <c r="A3" s="230"/>
      <c r="B3" s="231"/>
      <c r="C3" s="222"/>
      <c r="D3" s="226"/>
      <c r="E3" s="226"/>
      <c r="F3" s="228"/>
    </row>
    <row r="4" spans="1:6" ht="14.25">
      <c r="A4" s="230"/>
      <c r="B4" s="231" t="s">
        <v>176</v>
      </c>
      <c r="C4" s="223" t="s">
        <v>216</v>
      </c>
      <c r="D4" s="227"/>
      <c r="E4" s="227"/>
      <c r="F4" s="229"/>
    </row>
    <row r="6" spans="1:6" ht="27.75" customHeight="1">
      <c r="A6" s="600" t="s">
        <v>213</v>
      </c>
      <c r="B6" s="601"/>
      <c r="C6" s="600" t="s">
        <v>214</v>
      </c>
      <c r="D6" s="601"/>
      <c r="E6" s="600" t="s">
        <v>215</v>
      </c>
      <c r="F6" s="601"/>
    </row>
    <row r="7" spans="1:6" s="2" customFormat="1" ht="34.5" customHeight="1">
      <c r="A7" s="144" t="s">
        <v>211</v>
      </c>
      <c r="B7" s="235" t="s">
        <v>212</v>
      </c>
      <c r="C7" s="180" t="s">
        <v>346</v>
      </c>
      <c r="D7" s="180" t="s">
        <v>347</v>
      </c>
      <c r="E7" s="180" t="s">
        <v>346</v>
      </c>
      <c r="F7" s="180" t="s">
        <v>347</v>
      </c>
    </row>
    <row r="8" spans="1:6" s="2" customFormat="1" ht="15" customHeight="1">
      <c r="A8" s="236" t="s">
        <v>2</v>
      </c>
      <c r="B8" s="144">
        <f>+B9+B10+B11+B12</f>
        <v>0</v>
      </c>
      <c r="C8" s="144">
        <f>+C9+C10+C11+C12</f>
        <v>0</v>
      </c>
      <c r="D8" s="144">
        <f>+D9+D10+D11+D12</f>
        <v>0</v>
      </c>
      <c r="E8" s="144">
        <f>+E9+E10+E11+E12</f>
        <v>0</v>
      </c>
      <c r="F8" s="144">
        <f>+F9+F10+F11+F12</f>
        <v>0</v>
      </c>
    </row>
    <row r="9" spans="1:6" s="2" customFormat="1">
      <c r="A9" s="331" t="s">
        <v>97</v>
      </c>
      <c r="B9" s="144"/>
      <c r="C9" s="144"/>
      <c r="D9" s="238"/>
      <c r="E9" s="144"/>
      <c r="F9" s="238"/>
    </row>
    <row r="10" spans="1:6" s="2" customFormat="1">
      <c r="A10" s="331" t="s">
        <v>98</v>
      </c>
      <c r="B10" s="144"/>
      <c r="C10" s="144"/>
      <c r="D10" s="238"/>
      <c r="E10" s="144"/>
      <c r="F10" s="238"/>
    </row>
    <row r="11" spans="1:6" s="2" customFormat="1">
      <c r="A11" s="237" t="s">
        <v>99</v>
      </c>
      <c r="B11" s="144"/>
      <c r="C11" s="144"/>
      <c r="D11" s="238"/>
      <c r="E11" s="144"/>
      <c r="F11" s="238"/>
    </row>
    <row r="12" spans="1:6" s="2" customFormat="1">
      <c r="A12" s="332" t="s">
        <v>100</v>
      </c>
      <c r="B12" s="144"/>
      <c r="C12" s="144"/>
      <c r="D12" s="238"/>
      <c r="E12" s="144"/>
      <c r="F12" s="238"/>
    </row>
  </sheetData>
  <mergeCells count="3">
    <mergeCell ref="A6:B6"/>
    <mergeCell ref="C6:D6"/>
    <mergeCell ref="E6:F6"/>
  </mergeCells>
  <phoneticPr fontId="11" type="noConversion"/>
  <pageMargins left="0.75" right="0.75" top="1" bottom="1" header="0.5" footer="0.5"/>
  <pageSetup paperSize="9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77"/>
  <sheetViews>
    <sheetView view="pageBreakPreview" zoomScaleSheetLayoutView="100" workbookViewId="0">
      <selection activeCell="A37" sqref="A37"/>
    </sheetView>
  </sheetViews>
  <sheetFormatPr defaultRowHeight="12.75"/>
  <cols>
    <col min="1" max="1" width="13.140625" style="104" customWidth="1"/>
    <col min="2" max="2" width="45.42578125" style="104" customWidth="1"/>
    <col min="3" max="8" width="12.140625" style="104" customWidth="1"/>
    <col min="9" max="16384" width="9.140625" style="104"/>
  </cols>
  <sheetData>
    <row r="1" spans="1:8" ht="32.25" customHeight="1">
      <c r="A1" s="230"/>
      <c r="B1" s="231" t="s">
        <v>174</v>
      </c>
      <c r="C1" s="418" t="str">
        <f>Kadar.ode.!C1</f>
        <v>Специјална болница 
за болести штитасте жлезде и болести метаболизма "Златибор"</v>
      </c>
      <c r="D1" s="226"/>
      <c r="E1" s="226"/>
      <c r="F1" s="226"/>
      <c r="G1" s="228"/>
    </row>
    <row r="2" spans="1:8">
      <c r="A2" s="230"/>
      <c r="B2" s="231" t="s">
        <v>175</v>
      </c>
      <c r="C2" s="564">
        <f>Kadar.ode.!C2</f>
        <v>7221452</v>
      </c>
      <c r="D2" s="565"/>
      <c r="E2" s="226"/>
      <c r="F2" s="226"/>
      <c r="G2" s="228"/>
    </row>
    <row r="3" spans="1:8">
      <c r="A3" s="230"/>
      <c r="B3" s="231"/>
      <c r="C3" s="222"/>
      <c r="D3" s="226"/>
      <c r="E3" s="226"/>
      <c r="F3" s="226"/>
      <c r="G3" s="228"/>
    </row>
    <row r="4" spans="1:8" ht="14.25">
      <c r="A4" s="230"/>
      <c r="B4" s="231" t="s">
        <v>176</v>
      </c>
      <c r="C4" s="223" t="s">
        <v>220</v>
      </c>
      <c r="D4" s="227"/>
      <c r="E4" s="227"/>
      <c r="F4" s="227"/>
      <c r="G4" s="229"/>
    </row>
    <row r="5" spans="1:8" ht="14.25">
      <c r="A5" s="230"/>
      <c r="B5" s="231" t="s">
        <v>217</v>
      </c>
      <c r="C5" s="223"/>
      <c r="D5" s="227"/>
      <c r="E5" s="227"/>
      <c r="F5" s="227"/>
      <c r="G5" s="229"/>
    </row>
    <row r="7" spans="1:8" ht="21.75" customHeight="1">
      <c r="A7" s="596" t="s">
        <v>53</v>
      </c>
      <c r="B7" s="596" t="s">
        <v>223</v>
      </c>
      <c r="C7" s="603" t="s">
        <v>229</v>
      </c>
      <c r="D7" s="604"/>
      <c r="E7" s="603" t="s">
        <v>230</v>
      </c>
      <c r="F7" s="604"/>
      <c r="G7" s="590" t="s">
        <v>88</v>
      </c>
      <c r="H7" s="590"/>
    </row>
    <row r="8" spans="1:8" ht="32.25" customHeight="1" thickBot="1">
      <c r="A8" s="597"/>
      <c r="B8" s="597"/>
      <c r="C8" s="285" t="s">
        <v>346</v>
      </c>
      <c r="D8" s="285" t="s">
        <v>347</v>
      </c>
      <c r="E8" s="285" t="s">
        <v>346</v>
      </c>
      <c r="F8" s="285" t="s">
        <v>347</v>
      </c>
      <c r="G8" s="106" t="s">
        <v>346</v>
      </c>
      <c r="H8" s="106" t="s">
        <v>347</v>
      </c>
    </row>
    <row r="9" spans="1:8" ht="16.5" customHeight="1" thickTop="1">
      <c r="A9" s="288" t="s">
        <v>148</v>
      </c>
      <c r="B9" s="401" t="s">
        <v>151</v>
      </c>
      <c r="C9" s="402">
        <v>10072</v>
      </c>
      <c r="D9" s="402">
        <v>10000</v>
      </c>
      <c r="E9" s="402"/>
      <c r="F9" s="402"/>
      <c r="G9" s="403">
        <f t="shared" ref="G9:H11" si="0">C9</f>
        <v>10072</v>
      </c>
      <c r="H9" s="402">
        <f t="shared" si="0"/>
        <v>10000</v>
      </c>
    </row>
    <row r="10" spans="1:8" ht="16.5" customHeight="1">
      <c r="A10" s="196">
        <v>600001</v>
      </c>
      <c r="B10" s="401" t="s">
        <v>1811</v>
      </c>
      <c r="C10" s="402">
        <v>2300</v>
      </c>
      <c r="D10" s="402">
        <v>2300</v>
      </c>
      <c r="E10" s="402"/>
      <c r="F10" s="402"/>
      <c r="G10" s="403">
        <f t="shared" si="0"/>
        <v>2300</v>
      </c>
      <c r="H10" s="402">
        <f t="shared" si="0"/>
        <v>2300</v>
      </c>
    </row>
    <row r="11" spans="1:8" ht="16.5" customHeight="1">
      <c r="A11" s="196">
        <v>600002</v>
      </c>
      <c r="B11" s="401" t="s">
        <v>1812</v>
      </c>
      <c r="C11" s="402">
        <v>1163</v>
      </c>
      <c r="D11" s="402">
        <v>1200</v>
      </c>
      <c r="E11" s="402"/>
      <c r="F11" s="402"/>
      <c r="G11" s="403">
        <f t="shared" si="0"/>
        <v>1163</v>
      </c>
      <c r="H11" s="402">
        <f t="shared" si="0"/>
        <v>1200</v>
      </c>
    </row>
    <row r="12" spans="1:8" ht="16.5" customHeight="1">
      <c r="A12" s="406" t="s">
        <v>88</v>
      </c>
      <c r="B12" s="126"/>
      <c r="C12" s="404">
        <f>SUM(C9:C11)</f>
        <v>13535</v>
      </c>
      <c r="D12" s="404">
        <f>SUM(D9:D11)</f>
        <v>13500</v>
      </c>
      <c r="E12" s="404"/>
      <c r="F12" s="404"/>
      <c r="G12" s="404">
        <f>SUM(G9:G11)</f>
        <v>13535</v>
      </c>
      <c r="H12" s="404">
        <f>SUM(H9:H11)</f>
        <v>13500</v>
      </c>
    </row>
    <row r="13" spans="1:8" ht="11.1" customHeight="1">
      <c r="A13" s="196"/>
      <c r="B13" s="148"/>
      <c r="C13" s="149"/>
      <c r="D13" s="149"/>
      <c r="E13" s="149"/>
      <c r="F13" s="149"/>
      <c r="G13" s="150"/>
      <c r="H13" s="149"/>
    </row>
    <row r="14" spans="1:8" s="145" customFormat="1" ht="11.1" customHeight="1">
      <c r="A14" s="196"/>
      <c r="B14" s="148"/>
      <c r="C14" s="149"/>
      <c r="D14" s="149"/>
      <c r="E14" s="149"/>
      <c r="F14" s="149"/>
      <c r="G14" s="150"/>
      <c r="H14" s="149"/>
    </row>
    <row r="15" spans="1:8" s="145" customFormat="1" ht="11.1" customHeight="1">
      <c r="A15" s="136" t="s">
        <v>88</v>
      </c>
      <c r="B15" s="127"/>
      <c r="C15" s="149"/>
      <c r="D15" s="149"/>
      <c r="E15" s="149"/>
      <c r="F15" s="149"/>
      <c r="G15" s="150"/>
      <c r="H15" s="149"/>
    </row>
    <row r="16" spans="1:8" s="145" customFormat="1" ht="12.75" customHeight="1">
      <c r="A16" s="136" t="s">
        <v>221</v>
      </c>
      <c r="B16" s="155"/>
      <c r="C16" s="155"/>
      <c r="D16" s="155"/>
      <c r="E16" s="155"/>
      <c r="F16" s="155"/>
      <c r="G16" s="155"/>
      <c r="H16" s="287"/>
    </row>
    <row r="17" spans="1:8" s="145" customFormat="1">
      <c r="A17" s="288" t="s">
        <v>148</v>
      </c>
      <c r="B17" s="148" t="s">
        <v>151</v>
      </c>
      <c r="C17" s="150"/>
      <c r="D17" s="150"/>
      <c r="E17" s="149"/>
      <c r="F17" s="149"/>
      <c r="G17" s="150"/>
      <c r="H17" s="149"/>
    </row>
    <row r="18" spans="1:8" s="145" customFormat="1">
      <c r="A18" s="288" t="s">
        <v>149</v>
      </c>
      <c r="B18" s="148" t="s">
        <v>150</v>
      </c>
      <c r="C18" s="150"/>
      <c r="D18" s="150"/>
      <c r="E18" s="149"/>
      <c r="F18" s="149"/>
      <c r="G18" s="150"/>
      <c r="H18" s="149"/>
    </row>
    <row r="19" spans="1:8" s="145" customFormat="1" ht="27" customHeight="1">
      <c r="A19" s="196"/>
      <c r="B19" s="148"/>
      <c r="C19" s="150"/>
      <c r="D19" s="150"/>
      <c r="E19" s="149"/>
      <c r="F19" s="149"/>
      <c r="G19" s="150"/>
      <c r="H19" s="149"/>
    </row>
    <row r="20" spans="1:8" s="145" customFormat="1" ht="11.1" customHeight="1">
      <c r="A20" s="136" t="s">
        <v>88</v>
      </c>
      <c r="B20" s="127"/>
      <c r="C20" s="149"/>
      <c r="D20" s="149"/>
      <c r="E20" s="149"/>
      <c r="F20" s="149"/>
      <c r="G20" s="150"/>
      <c r="H20" s="149"/>
    </row>
    <row r="21" spans="1:8" ht="25.5" customHeight="1">
      <c r="A21" s="408" t="s">
        <v>222</v>
      </c>
      <c r="B21" s="409"/>
      <c r="C21" s="405">
        <f>C12</f>
        <v>13535</v>
      </c>
      <c r="D21" s="405">
        <f t="shared" ref="D21:H21" si="1">D12</f>
        <v>13500</v>
      </c>
      <c r="E21" s="405"/>
      <c r="F21" s="405"/>
      <c r="G21" s="405">
        <f t="shared" si="1"/>
        <v>13535</v>
      </c>
      <c r="H21" s="405">
        <f t="shared" si="1"/>
        <v>13500</v>
      </c>
    </row>
    <row r="22" spans="1:8" s="147" customFormat="1" ht="33.75" customHeight="1">
      <c r="A22" s="602" t="s">
        <v>159</v>
      </c>
      <c r="B22" s="602"/>
      <c r="C22" s="602"/>
      <c r="D22" s="602"/>
      <c r="E22" s="602"/>
      <c r="F22" s="602"/>
      <c r="G22" s="602"/>
      <c r="H22" s="602"/>
    </row>
    <row r="24" spans="1:8" ht="11.1" customHeight="1"/>
    <row r="25" spans="1:8" ht="11.1" customHeight="1"/>
    <row r="26" spans="1:8" ht="11.1" customHeight="1"/>
    <row r="27" spans="1:8" ht="11.1" customHeight="1"/>
    <row r="28" spans="1:8" ht="11.1" customHeight="1"/>
    <row r="29" spans="1:8" ht="11.1" customHeight="1"/>
    <row r="30" spans="1:8" ht="11.1" customHeight="1"/>
    <row r="31" spans="1:8" ht="11.1" customHeight="1"/>
    <row r="32" spans="1:8" ht="11.1" customHeight="1"/>
    <row r="33" ht="11.1" customHeight="1"/>
    <row r="34" ht="11.1" customHeight="1"/>
    <row r="35" ht="11.1" customHeight="1"/>
    <row r="36" ht="11.1" customHeight="1"/>
    <row r="37" ht="11.1" customHeight="1"/>
    <row r="38" ht="11.1" customHeight="1"/>
    <row r="39" ht="11.1" customHeight="1"/>
    <row r="40" ht="11.1" customHeight="1"/>
    <row r="41" ht="11.1" customHeight="1"/>
    <row r="42" ht="11.1" customHeight="1"/>
    <row r="43" ht="11.1" customHeight="1"/>
    <row r="44" ht="11.1" customHeight="1"/>
    <row r="45" ht="11.1" customHeight="1"/>
    <row r="46" ht="11.1" customHeight="1"/>
    <row r="47" ht="11.1" customHeight="1"/>
    <row r="48" ht="11.1" customHeight="1"/>
    <row r="49" ht="11.1" customHeight="1"/>
    <row r="50" ht="11.1" customHeight="1"/>
    <row r="51" ht="11.1" customHeight="1"/>
    <row r="52" ht="11.1" customHeight="1"/>
    <row r="53" ht="11.1" customHeight="1"/>
    <row r="54" ht="11.1" customHeight="1"/>
    <row r="55" ht="11.1" customHeight="1"/>
    <row r="56" ht="11.1" customHeight="1"/>
    <row r="57" ht="11.1" customHeight="1"/>
    <row r="58" ht="11.1" customHeight="1"/>
    <row r="59" ht="11.1" customHeight="1"/>
    <row r="60" ht="11.1" customHeight="1"/>
    <row r="61" ht="11.1" customHeight="1"/>
    <row r="62" ht="11.1" customHeight="1"/>
    <row r="63" ht="11.1" customHeight="1"/>
    <row r="64" ht="11.1" customHeight="1"/>
    <row r="65" ht="11.1" customHeight="1"/>
    <row r="66" ht="11.1" customHeight="1"/>
    <row r="67" ht="11.1" customHeight="1"/>
    <row r="68" ht="11.1" customHeight="1"/>
    <row r="69" ht="11.1" customHeight="1"/>
    <row r="70" ht="11.1" customHeight="1"/>
    <row r="71" ht="11.1" customHeight="1"/>
    <row r="72" ht="11.1" customHeight="1"/>
    <row r="73" ht="11.1" customHeight="1"/>
    <row r="74" ht="11.1" customHeight="1"/>
    <row r="75" ht="11.1" customHeight="1"/>
    <row r="76" ht="11.1" customHeight="1"/>
    <row r="77" ht="11.1" customHeight="1"/>
    <row r="78" ht="11.1" customHeight="1"/>
    <row r="79" ht="11.1" customHeight="1"/>
    <row r="80" ht="11.1" customHeight="1"/>
    <row r="81" ht="11.1" customHeight="1"/>
    <row r="82" ht="11.1" customHeight="1"/>
    <row r="83" ht="11.1" customHeight="1"/>
    <row r="84" ht="11.1" customHeight="1"/>
    <row r="85" ht="11.1" customHeight="1"/>
    <row r="86" ht="11.1" customHeight="1"/>
    <row r="87" ht="11.1" customHeight="1"/>
    <row r="88" ht="11.1" customHeight="1"/>
    <row r="89" ht="11.1" customHeight="1"/>
    <row r="90" ht="11.1" customHeight="1"/>
    <row r="91" ht="11.1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</sheetData>
  <mergeCells count="7">
    <mergeCell ref="C2:D2"/>
    <mergeCell ref="G7:H7"/>
    <mergeCell ref="A22:H22"/>
    <mergeCell ref="A7:A8"/>
    <mergeCell ref="B7:B8"/>
    <mergeCell ref="C7:D7"/>
    <mergeCell ref="E7:F7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Q44"/>
  <sheetViews>
    <sheetView zoomScaleSheetLayoutView="100" workbookViewId="0">
      <selection activeCell="P46" sqref="P46"/>
    </sheetView>
  </sheetViews>
  <sheetFormatPr defaultRowHeight="12.75"/>
  <cols>
    <col min="1" max="1" width="7.140625" style="1" customWidth="1"/>
    <col min="2" max="2" width="33.28515625" style="1" customWidth="1"/>
    <col min="3" max="3" width="11.42578125" style="1" customWidth="1"/>
    <col min="4" max="4" width="9.7109375" style="1" customWidth="1"/>
    <col min="5" max="5" width="14.85546875" style="1" customWidth="1"/>
    <col min="6" max="6" width="10.7109375" style="1" customWidth="1"/>
    <col min="7" max="7" width="9.5703125" style="1" customWidth="1"/>
    <col min="8" max="8" width="10.5703125" style="1" customWidth="1"/>
    <col min="9" max="10" width="9.85546875" style="1" customWidth="1"/>
    <col min="11" max="11" width="10.140625" style="1" customWidth="1"/>
    <col min="12" max="12" width="9.42578125" style="1" customWidth="1"/>
    <col min="13" max="13" width="10.28515625" style="1" customWidth="1"/>
    <col min="14" max="16" width="9.85546875" style="1" customWidth="1"/>
    <col min="17" max="17" width="9.28515625" style="1" customWidth="1"/>
    <col min="257" max="257" width="7.140625" customWidth="1"/>
    <col min="258" max="258" width="7" customWidth="1"/>
    <col min="259" max="259" width="26.5703125" customWidth="1"/>
    <col min="260" max="260" width="9.7109375" customWidth="1"/>
    <col min="261" max="261" width="14.85546875" customWidth="1"/>
    <col min="262" max="262" width="10.7109375" customWidth="1"/>
    <col min="263" max="263" width="9.5703125" customWidth="1"/>
    <col min="264" max="264" width="10.5703125" customWidth="1"/>
    <col min="265" max="266" width="9.85546875" customWidth="1"/>
    <col min="267" max="267" width="10.140625" customWidth="1"/>
    <col min="268" max="268" width="9.42578125" customWidth="1"/>
    <col min="269" max="269" width="10.28515625" customWidth="1"/>
    <col min="270" max="272" width="9.85546875" customWidth="1"/>
    <col min="273" max="273" width="9.28515625" customWidth="1"/>
    <col min="513" max="513" width="7.140625" customWidth="1"/>
    <col min="514" max="514" width="7" customWidth="1"/>
    <col min="515" max="515" width="26.5703125" customWidth="1"/>
    <col min="516" max="516" width="9.7109375" customWidth="1"/>
    <col min="517" max="517" width="14.85546875" customWidth="1"/>
    <col min="518" max="518" width="10.7109375" customWidth="1"/>
    <col min="519" max="519" width="9.5703125" customWidth="1"/>
    <col min="520" max="520" width="10.5703125" customWidth="1"/>
    <col min="521" max="522" width="9.85546875" customWidth="1"/>
    <col min="523" max="523" width="10.140625" customWidth="1"/>
    <col min="524" max="524" width="9.42578125" customWidth="1"/>
    <col min="525" max="525" width="10.28515625" customWidth="1"/>
    <col min="526" max="528" width="9.85546875" customWidth="1"/>
    <col min="529" max="529" width="9.28515625" customWidth="1"/>
    <col min="769" max="769" width="7.140625" customWidth="1"/>
    <col min="770" max="770" width="7" customWidth="1"/>
    <col min="771" max="771" width="26.5703125" customWidth="1"/>
    <col min="772" max="772" width="9.7109375" customWidth="1"/>
    <col min="773" max="773" width="14.85546875" customWidth="1"/>
    <col min="774" max="774" width="10.7109375" customWidth="1"/>
    <col min="775" max="775" width="9.5703125" customWidth="1"/>
    <col min="776" max="776" width="10.5703125" customWidth="1"/>
    <col min="777" max="778" width="9.85546875" customWidth="1"/>
    <col min="779" max="779" width="10.140625" customWidth="1"/>
    <col min="780" max="780" width="9.42578125" customWidth="1"/>
    <col min="781" max="781" width="10.28515625" customWidth="1"/>
    <col min="782" max="784" width="9.85546875" customWidth="1"/>
    <col min="785" max="785" width="9.28515625" customWidth="1"/>
    <col min="1025" max="1025" width="7.140625" customWidth="1"/>
    <col min="1026" max="1026" width="7" customWidth="1"/>
    <col min="1027" max="1027" width="26.5703125" customWidth="1"/>
    <col min="1028" max="1028" width="9.7109375" customWidth="1"/>
    <col min="1029" max="1029" width="14.85546875" customWidth="1"/>
    <col min="1030" max="1030" width="10.7109375" customWidth="1"/>
    <col min="1031" max="1031" width="9.5703125" customWidth="1"/>
    <col min="1032" max="1032" width="10.5703125" customWidth="1"/>
    <col min="1033" max="1034" width="9.85546875" customWidth="1"/>
    <col min="1035" max="1035" width="10.140625" customWidth="1"/>
    <col min="1036" max="1036" width="9.42578125" customWidth="1"/>
    <col min="1037" max="1037" width="10.28515625" customWidth="1"/>
    <col min="1038" max="1040" width="9.85546875" customWidth="1"/>
    <col min="1041" max="1041" width="9.28515625" customWidth="1"/>
    <col min="1281" max="1281" width="7.140625" customWidth="1"/>
    <col min="1282" max="1282" width="7" customWidth="1"/>
    <col min="1283" max="1283" width="26.5703125" customWidth="1"/>
    <col min="1284" max="1284" width="9.7109375" customWidth="1"/>
    <col min="1285" max="1285" width="14.85546875" customWidth="1"/>
    <col min="1286" max="1286" width="10.7109375" customWidth="1"/>
    <col min="1287" max="1287" width="9.5703125" customWidth="1"/>
    <col min="1288" max="1288" width="10.5703125" customWidth="1"/>
    <col min="1289" max="1290" width="9.85546875" customWidth="1"/>
    <col min="1291" max="1291" width="10.140625" customWidth="1"/>
    <col min="1292" max="1292" width="9.42578125" customWidth="1"/>
    <col min="1293" max="1293" width="10.28515625" customWidth="1"/>
    <col min="1294" max="1296" width="9.85546875" customWidth="1"/>
    <col min="1297" max="1297" width="9.28515625" customWidth="1"/>
    <col min="1537" max="1537" width="7.140625" customWidth="1"/>
    <col min="1538" max="1538" width="7" customWidth="1"/>
    <col min="1539" max="1539" width="26.5703125" customWidth="1"/>
    <col min="1540" max="1540" width="9.7109375" customWidth="1"/>
    <col min="1541" max="1541" width="14.85546875" customWidth="1"/>
    <col min="1542" max="1542" width="10.7109375" customWidth="1"/>
    <col min="1543" max="1543" width="9.5703125" customWidth="1"/>
    <col min="1544" max="1544" width="10.5703125" customWidth="1"/>
    <col min="1545" max="1546" width="9.85546875" customWidth="1"/>
    <col min="1547" max="1547" width="10.140625" customWidth="1"/>
    <col min="1548" max="1548" width="9.42578125" customWidth="1"/>
    <col min="1549" max="1549" width="10.28515625" customWidth="1"/>
    <col min="1550" max="1552" width="9.85546875" customWidth="1"/>
    <col min="1553" max="1553" width="9.28515625" customWidth="1"/>
    <col min="1793" max="1793" width="7.140625" customWidth="1"/>
    <col min="1794" max="1794" width="7" customWidth="1"/>
    <col min="1795" max="1795" width="26.5703125" customWidth="1"/>
    <col min="1796" max="1796" width="9.7109375" customWidth="1"/>
    <col min="1797" max="1797" width="14.85546875" customWidth="1"/>
    <col min="1798" max="1798" width="10.7109375" customWidth="1"/>
    <col min="1799" max="1799" width="9.5703125" customWidth="1"/>
    <col min="1800" max="1800" width="10.5703125" customWidth="1"/>
    <col min="1801" max="1802" width="9.85546875" customWidth="1"/>
    <col min="1803" max="1803" width="10.140625" customWidth="1"/>
    <col min="1804" max="1804" width="9.42578125" customWidth="1"/>
    <col min="1805" max="1805" width="10.28515625" customWidth="1"/>
    <col min="1806" max="1808" width="9.85546875" customWidth="1"/>
    <col min="1809" max="1809" width="9.28515625" customWidth="1"/>
    <col min="2049" max="2049" width="7.140625" customWidth="1"/>
    <col min="2050" max="2050" width="7" customWidth="1"/>
    <col min="2051" max="2051" width="26.5703125" customWidth="1"/>
    <col min="2052" max="2052" width="9.7109375" customWidth="1"/>
    <col min="2053" max="2053" width="14.85546875" customWidth="1"/>
    <col min="2054" max="2054" width="10.7109375" customWidth="1"/>
    <col min="2055" max="2055" width="9.5703125" customWidth="1"/>
    <col min="2056" max="2056" width="10.5703125" customWidth="1"/>
    <col min="2057" max="2058" width="9.85546875" customWidth="1"/>
    <col min="2059" max="2059" width="10.140625" customWidth="1"/>
    <col min="2060" max="2060" width="9.42578125" customWidth="1"/>
    <col min="2061" max="2061" width="10.28515625" customWidth="1"/>
    <col min="2062" max="2064" width="9.85546875" customWidth="1"/>
    <col min="2065" max="2065" width="9.28515625" customWidth="1"/>
    <col min="2305" max="2305" width="7.140625" customWidth="1"/>
    <col min="2306" max="2306" width="7" customWidth="1"/>
    <col min="2307" max="2307" width="26.5703125" customWidth="1"/>
    <col min="2308" max="2308" width="9.7109375" customWidth="1"/>
    <col min="2309" max="2309" width="14.85546875" customWidth="1"/>
    <col min="2310" max="2310" width="10.7109375" customWidth="1"/>
    <col min="2311" max="2311" width="9.5703125" customWidth="1"/>
    <col min="2312" max="2312" width="10.5703125" customWidth="1"/>
    <col min="2313" max="2314" width="9.85546875" customWidth="1"/>
    <col min="2315" max="2315" width="10.140625" customWidth="1"/>
    <col min="2316" max="2316" width="9.42578125" customWidth="1"/>
    <col min="2317" max="2317" width="10.28515625" customWidth="1"/>
    <col min="2318" max="2320" width="9.85546875" customWidth="1"/>
    <col min="2321" max="2321" width="9.28515625" customWidth="1"/>
    <col min="2561" max="2561" width="7.140625" customWidth="1"/>
    <col min="2562" max="2562" width="7" customWidth="1"/>
    <col min="2563" max="2563" width="26.5703125" customWidth="1"/>
    <col min="2564" max="2564" width="9.7109375" customWidth="1"/>
    <col min="2565" max="2565" width="14.85546875" customWidth="1"/>
    <col min="2566" max="2566" width="10.7109375" customWidth="1"/>
    <col min="2567" max="2567" width="9.5703125" customWidth="1"/>
    <col min="2568" max="2568" width="10.5703125" customWidth="1"/>
    <col min="2569" max="2570" width="9.85546875" customWidth="1"/>
    <col min="2571" max="2571" width="10.140625" customWidth="1"/>
    <col min="2572" max="2572" width="9.42578125" customWidth="1"/>
    <col min="2573" max="2573" width="10.28515625" customWidth="1"/>
    <col min="2574" max="2576" width="9.85546875" customWidth="1"/>
    <col min="2577" max="2577" width="9.28515625" customWidth="1"/>
    <col min="2817" max="2817" width="7.140625" customWidth="1"/>
    <col min="2818" max="2818" width="7" customWidth="1"/>
    <col min="2819" max="2819" width="26.5703125" customWidth="1"/>
    <col min="2820" max="2820" width="9.7109375" customWidth="1"/>
    <col min="2821" max="2821" width="14.85546875" customWidth="1"/>
    <col min="2822" max="2822" width="10.7109375" customWidth="1"/>
    <col min="2823" max="2823" width="9.5703125" customWidth="1"/>
    <col min="2824" max="2824" width="10.5703125" customWidth="1"/>
    <col min="2825" max="2826" width="9.85546875" customWidth="1"/>
    <col min="2827" max="2827" width="10.140625" customWidth="1"/>
    <col min="2828" max="2828" width="9.42578125" customWidth="1"/>
    <col min="2829" max="2829" width="10.28515625" customWidth="1"/>
    <col min="2830" max="2832" width="9.85546875" customWidth="1"/>
    <col min="2833" max="2833" width="9.28515625" customWidth="1"/>
    <col min="3073" max="3073" width="7.140625" customWidth="1"/>
    <col min="3074" max="3074" width="7" customWidth="1"/>
    <col min="3075" max="3075" width="26.5703125" customWidth="1"/>
    <col min="3076" max="3076" width="9.7109375" customWidth="1"/>
    <col min="3077" max="3077" width="14.85546875" customWidth="1"/>
    <col min="3078" max="3078" width="10.7109375" customWidth="1"/>
    <col min="3079" max="3079" width="9.5703125" customWidth="1"/>
    <col min="3080" max="3080" width="10.5703125" customWidth="1"/>
    <col min="3081" max="3082" width="9.85546875" customWidth="1"/>
    <col min="3083" max="3083" width="10.140625" customWidth="1"/>
    <col min="3084" max="3084" width="9.42578125" customWidth="1"/>
    <col min="3085" max="3085" width="10.28515625" customWidth="1"/>
    <col min="3086" max="3088" width="9.85546875" customWidth="1"/>
    <col min="3089" max="3089" width="9.28515625" customWidth="1"/>
    <col min="3329" max="3329" width="7.140625" customWidth="1"/>
    <col min="3330" max="3330" width="7" customWidth="1"/>
    <col min="3331" max="3331" width="26.5703125" customWidth="1"/>
    <col min="3332" max="3332" width="9.7109375" customWidth="1"/>
    <col min="3333" max="3333" width="14.85546875" customWidth="1"/>
    <col min="3334" max="3334" width="10.7109375" customWidth="1"/>
    <col min="3335" max="3335" width="9.5703125" customWidth="1"/>
    <col min="3336" max="3336" width="10.5703125" customWidth="1"/>
    <col min="3337" max="3338" width="9.85546875" customWidth="1"/>
    <col min="3339" max="3339" width="10.140625" customWidth="1"/>
    <col min="3340" max="3340" width="9.42578125" customWidth="1"/>
    <col min="3341" max="3341" width="10.28515625" customWidth="1"/>
    <col min="3342" max="3344" width="9.85546875" customWidth="1"/>
    <col min="3345" max="3345" width="9.28515625" customWidth="1"/>
    <col min="3585" max="3585" width="7.140625" customWidth="1"/>
    <col min="3586" max="3586" width="7" customWidth="1"/>
    <col min="3587" max="3587" width="26.5703125" customWidth="1"/>
    <col min="3588" max="3588" width="9.7109375" customWidth="1"/>
    <col min="3589" max="3589" width="14.85546875" customWidth="1"/>
    <col min="3590" max="3590" width="10.7109375" customWidth="1"/>
    <col min="3591" max="3591" width="9.5703125" customWidth="1"/>
    <col min="3592" max="3592" width="10.5703125" customWidth="1"/>
    <col min="3593" max="3594" width="9.85546875" customWidth="1"/>
    <col min="3595" max="3595" width="10.140625" customWidth="1"/>
    <col min="3596" max="3596" width="9.42578125" customWidth="1"/>
    <col min="3597" max="3597" width="10.28515625" customWidth="1"/>
    <col min="3598" max="3600" width="9.85546875" customWidth="1"/>
    <col min="3601" max="3601" width="9.28515625" customWidth="1"/>
    <col min="3841" max="3841" width="7.140625" customWidth="1"/>
    <col min="3842" max="3842" width="7" customWidth="1"/>
    <col min="3843" max="3843" width="26.5703125" customWidth="1"/>
    <col min="3844" max="3844" width="9.7109375" customWidth="1"/>
    <col min="3845" max="3845" width="14.85546875" customWidth="1"/>
    <col min="3846" max="3846" width="10.7109375" customWidth="1"/>
    <col min="3847" max="3847" width="9.5703125" customWidth="1"/>
    <col min="3848" max="3848" width="10.5703125" customWidth="1"/>
    <col min="3849" max="3850" width="9.85546875" customWidth="1"/>
    <col min="3851" max="3851" width="10.140625" customWidth="1"/>
    <col min="3852" max="3852" width="9.42578125" customWidth="1"/>
    <col min="3853" max="3853" width="10.28515625" customWidth="1"/>
    <col min="3854" max="3856" width="9.85546875" customWidth="1"/>
    <col min="3857" max="3857" width="9.28515625" customWidth="1"/>
    <col min="4097" max="4097" width="7.140625" customWidth="1"/>
    <col min="4098" max="4098" width="7" customWidth="1"/>
    <col min="4099" max="4099" width="26.5703125" customWidth="1"/>
    <col min="4100" max="4100" width="9.7109375" customWidth="1"/>
    <col min="4101" max="4101" width="14.85546875" customWidth="1"/>
    <col min="4102" max="4102" width="10.7109375" customWidth="1"/>
    <col min="4103" max="4103" width="9.5703125" customWidth="1"/>
    <col min="4104" max="4104" width="10.5703125" customWidth="1"/>
    <col min="4105" max="4106" width="9.85546875" customWidth="1"/>
    <col min="4107" max="4107" width="10.140625" customWidth="1"/>
    <col min="4108" max="4108" width="9.42578125" customWidth="1"/>
    <col min="4109" max="4109" width="10.28515625" customWidth="1"/>
    <col min="4110" max="4112" width="9.85546875" customWidth="1"/>
    <col min="4113" max="4113" width="9.28515625" customWidth="1"/>
    <col min="4353" max="4353" width="7.140625" customWidth="1"/>
    <col min="4354" max="4354" width="7" customWidth="1"/>
    <col min="4355" max="4355" width="26.5703125" customWidth="1"/>
    <col min="4356" max="4356" width="9.7109375" customWidth="1"/>
    <col min="4357" max="4357" width="14.85546875" customWidth="1"/>
    <col min="4358" max="4358" width="10.7109375" customWidth="1"/>
    <col min="4359" max="4359" width="9.5703125" customWidth="1"/>
    <col min="4360" max="4360" width="10.5703125" customWidth="1"/>
    <col min="4361" max="4362" width="9.85546875" customWidth="1"/>
    <col min="4363" max="4363" width="10.140625" customWidth="1"/>
    <col min="4364" max="4364" width="9.42578125" customWidth="1"/>
    <col min="4365" max="4365" width="10.28515625" customWidth="1"/>
    <col min="4366" max="4368" width="9.85546875" customWidth="1"/>
    <col min="4369" max="4369" width="9.28515625" customWidth="1"/>
    <col min="4609" max="4609" width="7.140625" customWidth="1"/>
    <col min="4610" max="4610" width="7" customWidth="1"/>
    <col min="4611" max="4611" width="26.5703125" customWidth="1"/>
    <col min="4612" max="4612" width="9.7109375" customWidth="1"/>
    <col min="4613" max="4613" width="14.85546875" customWidth="1"/>
    <col min="4614" max="4614" width="10.7109375" customWidth="1"/>
    <col min="4615" max="4615" width="9.5703125" customWidth="1"/>
    <col min="4616" max="4616" width="10.5703125" customWidth="1"/>
    <col min="4617" max="4618" width="9.85546875" customWidth="1"/>
    <col min="4619" max="4619" width="10.140625" customWidth="1"/>
    <col min="4620" max="4620" width="9.42578125" customWidth="1"/>
    <col min="4621" max="4621" width="10.28515625" customWidth="1"/>
    <col min="4622" max="4624" width="9.85546875" customWidth="1"/>
    <col min="4625" max="4625" width="9.28515625" customWidth="1"/>
    <col min="4865" max="4865" width="7.140625" customWidth="1"/>
    <col min="4866" max="4866" width="7" customWidth="1"/>
    <col min="4867" max="4867" width="26.5703125" customWidth="1"/>
    <col min="4868" max="4868" width="9.7109375" customWidth="1"/>
    <col min="4869" max="4869" width="14.85546875" customWidth="1"/>
    <col min="4870" max="4870" width="10.7109375" customWidth="1"/>
    <col min="4871" max="4871" width="9.5703125" customWidth="1"/>
    <col min="4872" max="4872" width="10.5703125" customWidth="1"/>
    <col min="4873" max="4874" width="9.85546875" customWidth="1"/>
    <col min="4875" max="4875" width="10.140625" customWidth="1"/>
    <col min="4876" max="4876" width="9.42578125" customWidth="1"/>
    <col min="4877" max="4877" width="10.28515625" customWidth="1"/>
    <col min="4878" max="4880" width="9.85546875" customWidth="1"/>
    <col min="4881" max="4881" width="9.28515625" customWidth="1"/>
    <col min="5121" max="5121" width="7.140625" customWidth="1"/>
    <col min="5122" max="5122" width="7" customWidth="1"/>
    <col min="5123" max="5123" width="26.5703125" customWidth="1"/>
    <col min="5124" max="5124" width="9.7109375" customWidth="1"/>
    <col min="5125" max="5125" width="14.85546875" customWidth="1"/>
    <col min="5126" max="5126" width="10.7109375" customWidth="1"/>
    <col min="5127" max="5127" width="9.5703125" customWidth="1"/>
    <col min="5128" max="5128" width="10.5703125" customWidth="1"/>
    <col min="5129" max="5130" width="9.85546875" customWidth="1"/>
    <col min="5131" max="5131" width="10.140625" customWidth="1"/>
    <col min="5132" max="5132" width="9.42578125" customWidth="1"/>
    <col min="5133" max="5133" width="10.28515625" customWidth="1"/>
    <col min="5134" max="5136" width="9.85546875" customWidth="1"/>
    <col min="5137" max="5137" width="9.28515625" customWidth="1"/>
    <col min="5377" max="5377" width="7.140625" customWidth="1"/>
    <col min="5378" max="5378" width="7" customWidth="1"/>
    <col min="5379" max="5379" width="26.5703125" customWidth="1"/>
    <col min="5380" max="5380" width="9.7109375" customWidth="1"/>
    <col min="5381" max="5381" width="14.85546875" customWidth="1"/>
    <col min="5382" max="5382" width="10.7109375" customWidth="1"/>
    <col min="5383" max="5383" width="9.5703125" customWidth="1"/>
    <col min="5384" max="5384" width="10.5703125" customWidth="1"/>
    <col min="5385" max="5386" width="9.85546875" customWidth="1"/>
    <col min="5387" max="5387" width="10.140625" customWidth="1"/>
    <col min="5388" max="5388" width="9.42578125" customWidth="1"/>
    <col min="5389" max="5389" width="10.28515625" customWidth="1"/>
    <col min="5390" max="5392" width="9.85546875" customWidth="1"/>
    <col min="5393" max="5393" width="9.28515625" customWidth="1"/>
    <col min="5633" max="5633" width="7.140625" customWidth="1"/>
    <col min="5634" max="5634" width="7" customWidth="1"/>
    <col min="5635" max="5635" width="26.5703125" customWidth="1"/>
    <col min="5636" max="5636" width="9.7109375" customWidth="1"/>
    <col min="5637" max="5637" width="14.85546875" customWidth="1"/>
    <col min="5638" max="5638" width="10.7109375" customWidth="1"/>
    <col min="5639" max="5639" width="9.5703125" customWidth="1"/>
    <col min="5640" max="5640" width="10.5703125" customWidth="1"/>
    <col min="5641" max="5642" width="9.85546875" customWidth="1"/>
    <col min="5643" max="5643" width="10.140625" customWidth="1"/>
    <col min="5644" max="5644" width="9.42578125" customWidth="1"/>
    <col min="5645" max="5645" width="10.28515625" customWidth="1"/>
    <col min="5646" max="5648" width="9.85546875" customWidth="1"/>
    <col min="5649" max="5649" width="9.28515625" customWidth="1"/>
    <col min="5889" max="5889" width="7.140625" customWidth="1"/>
    <col min="5890" max="5890" width="7" customWidth="1"/>
    <col min="5891" max="5891" width="26.5703125" customWidth="1"/>
    <col min="5892" max="5892" width="9.7109375" customWidth="1"/>
    <col min="5893" max="5893" width="14.85546875" customWidth="1"/>
    <col min="5894" max="5894" width="10.7109375" customWidth="1"/>
    <col min="5895" max="5895" width="9.5703125" customWidth="1"/>
    <col min="5896" max="5896" width="10.5703125" customWidth="1"/>
    <col min="5897" max="5898" width="9.85546875" customWidth="1"/>
    <col min="5899" max="5899" width="10.140625" customWidth="1"/>
    <col min="5900" max="5900" width="9.42578125" customWidth="1"/>
    <col min="5901" max="5901" width="10.28515625" customWidth="1"/>
    <col min="5902" max="5904" width="9.85546875" customWidth="1"/>
    <col min="5905" max="5905" width="9.28515625" customWidth="1"/>
    <col min="6145" max="6145" width="7.140625" customWidth="1"/>
    <col min="6146" max="6146" width="7" customWidth="1"/>
    <col min="6147" max="6147" width="26.5703125" customWidth="1"/>
    <col min="6148" max="6148" width="9.7109375" customWidth="1"/>
    <col min="6149" max="6149" width="14.85546875" customWidth="1"/>
    <col min="6150" max="6150" width="10.7109375" customWidth="1"/>
    <col min="6151" max="6151" width="9.5703125" customWidth="1"/>
    <col min="6152" max="6152" width="10.5703125" customWidth="1"/>
    <col min="6153" max="6154" width="9.85546875" customWidth="1"/>
    <col min="6155" max="6155" width="10.140625" customWidth="1"/>
    <col min="6156" max="6156" width="9.42578125" customWidth="1"/>
    <col min="6157" max="6157" width="10.28515625" customWidth="1"/>
    <col min="6158" max="6160" width="9.85546875" customWidth="1"/>
    <col min="6161" max="6161" width="9.28515625" customWidth="1"/>
    <col min="6401" max="6401" width="7.140625" customWidth="1"/>
    <col min="6402" max="6402" width="7" customWidth="1"/>
    <col min="6403" max="6403" width="26.5703125" customWidth="1"/>
    <col min="6404" max="6404" width="9.7109375" customWidth="1"/>
    <col min="6405" max="6405" width="14.85546875" customWidth="1"/>
    <col min="6406" max="6406" width="10.7109375" customWidth="1"/>
    <col min="6407" max="6407" width="9.5703125" customWidth="1"/>
    <col min="6408" max="6408" width="10.5703125" customWidth="1"/>
    <col min="6409" max="6410" width="9.85546875" customWidth="1"/>
    <col min="6411" max="6411" width="10.140625" customWidth="1"/>
    <col min="6412" max="6412" width="9.42578125" customWidth="1"/>
    <col min="6413" max="6413" width="10.28515625" customWidth="1"/>
    <col min="6414" max="6416" width="9.85546875" customWidth="1"/>
    <col min="6417" max="6417" width="9.28515625" customWidth="1"/>
    <col min="6657" max="6657" width="7.140625" customWidth="1"/>
    <col min="6658" max="6658" width="7" customWidth="1"/>
    <col min="6659" max="6659" width="26.5703125" customWidth="1"/>
    <col min="6660" max="6660" width="9.7109375" customWidth="1"/>
    <col min="6661" max="6661" width="14.85546875" customWidth="1"/>
    <col min="6662" max="6662" width="10.7109375" customWidth="1"/>
    <col min="6663" max="6663" width="9.5703125" customWidth="1"/>
    <col min="6664" max="6664" width="10.5703125" customWidth="1"/>
    <col min="6665" max="6666" width="9.85546875" customWidth="1"/>
    <col min="6667" max="6667" width="10.140625" customWidth="1"/>
    <col min="6668" max="6668" width="9.42578125" customWidth="1"/>
    <col min="6669" max="6669" width="10.28515625" customWidth="1"/>
    <col min="6670" max="6672" width="9.85546875" customWidth="1"/>
    <col min="6673" max="6673" width="9.28515625" customWidth="1"/>
    <col min="6913" max="6913" width="7.140625" customWidth="1"/>
    <col min="6914" max="6914" width="7" customWidth="1"/>
    <col min="6915" max="6915" width="26.5703125" customWidth="1"/>
    <col min="6916" max="6916" width="9.7109375" customWidth="1"/>
    <col min="6917" max="6917" width="14.85546875" customWidth="1"/>
    <col min="6918" max="6918" width="10.7109375" customWidth="1"/>
    <col min="6919" max="6919" width="9.5703125" customWidth="1"/>
    <col min="6920" max="6920" width="10.5703125" customWidth="1"/>
    <col min="6921" max="6922" width="9.85546875" customWidth="1"/>
    <col min="6923" max="6923" width="10.140625" customWidth="1"/>
    <col min="6924" max="6924" width="9.42578125" customWidth="1"/>
    <col min="6925" max="6925" width="10.28515625" customWidth="1"/>
    <col min="6926" max="6928" width="9.85546875" customWidth="1"/>
    <col min="6929" max="6929" width="9.28515625" customWidth="1"/>
    <col min="7169" max="7169" width="7.140625" customWidth="1"/>
    <col min="7170" max="7170" width="7" customWidth="1"/>
    <col min="7171" max="7171" width="26.5703125" customWidth="1"/>
    <col min="7172" max="7172" width="9.7109375" customWidth="1"/>
    <col min="7173" max="7173" width="14.85546875" customWidth="1"/>
    <col min="7174" max="7174" width="10.7109375" customWidth="1"/>
    <col min="7175" max="7175" width="9.5703125" customWidth="1"/>
    <col min="7176" max="7176" width="10.5703125" customWidth="1"/>
    <col min="7177" max="7178" width="9.85546875" customWidth="1"/>
    <col min="7179" max="7179" width="10.140625" customWidth="1"/>
    <col min="7180" max="7180" width="9.42578125" customWidth="1"/>
    <col min="7181" max="7181" width="10.28515625" customWidth="1"/>
    <col min="7182" max="7184" width="9.85546875" customWidth="1"/>
    <col min="7185" max="7185" width="9.28515625" customWidth="1"/>
    <col min="7425" max="7425" width="7.140625" customWidth="1"/>
    <col min="7426" max="7426" width="7" customWidth="1"/>
    <col min="7427" max="7427" width="26.5703125" customWidth="1"/>
    <col min="7428" max="7428" width="9.7109375" customWidth="1"/>
    <col min="7429" max="7429" width="14.85546875" customWidth="1"/>
    <col min="7430" max="7430" width="10.7109375" customWidth="1"/>
    <col min="7431" max="7431" width="9.5703125" customWidth="1"/>
    <col min="7432" max="7432" width="10.5703125" customWidth="1"/>
    <col min="7433" max="7434" width="9.85546875" customWidth="1"/>
    <col min="7435" max="7435" width="10.140625" customWidth="1"/>
    <col min="7436" max="7436" width="9.42578125" customWidth="1"/>
    <col min="7437" max="7437" width="10.28515625" customWidth="1"/>
    <col min="7438" max="7440" width="9.85546875" customWidth="1"/>
    <col min="7441" max="7441" width="9.28515625" customWidth="1"/>
    <col min="7681" max="7681" width="7.140625" customWidth="1"/>
    <col min="7682" max="7682" width="7" customWidth="1"/>
    <col min="7683" max="7683" width="26.5703125" customWidth="1"/>
    <col min="7684" max="7684" width="9.7109375" customWidth="1"/>
    <col min="7685" max="7685" width="14.85546875" customWidth="1"/>
    <col min="7686" max="7686" width="10.7109375" customWidth="1"/>
    <col min="7687" max="7687" width="9.5703125" customWidth="1"/>
    <col min="7688" max="7688" width="10.5703125" customWidth="1"/>
    <col min="7689" max="7690" width="9.85546875" customWidth="1"/>
    <col min="7691" max="7691" width="10.140625" customWidth="1"/>
    <col min="7692" max="7692" width="9.42578125" customWidth="1"/>
    <col min="7693" max="7693" width="10.28515625" customWidth="1"/>
    <col min="7694" max="7696" width="9.85546875" customWidth="1"/>
    <col min="7697" max="7697" width="9.28515625" customWidth="1"/>
    <col min="7937" max="7937" width="7.140625" customWidth="1"/>
    <col min="7938" max="7938" width="7" customWidth="1"/>
    <col min="7939" max="7939" width="26.5703125" customWidth="1"/>
    <col min="7940" max="7940" width="9.7109375" customWidth="1"/>
    <col min="7941" max="7941" width="14.85546875" customWidth="1"/>
    <col min="7942" max="7942" width="10.7109375" customWidth="1"/>
    <col min="7943" max="7943" width="9.5703125" customWidth="1"/>
    <col min="7944" max="7944" width="10.5703125" customWidth="1"/>
    <col min="7945" max="7946" width="9.85546875" customWidth="1"/>
    <col min="7947" max="7947" width="10.140625" customWidth="1"/>
    <col min="7948" max="7948" width="9.42578125" customWidth="1"/>
    <col min="7949" max="7949" width="10.28515625" customWidth="1"/>
    <col min="7950" max="7952" width="9.85546875" customWidth="1"/>
    <col min="7953" max="7953" width="9.28515625" customWidth="1"/>
    <col min="8193" max="8193" width="7.140625" customWidth="1"/>
    <col min="8194" max="8194" width="7" customWidth="1"/>
    <col min="8195" max="8195" width="26.5703125" customWidth="1"/>
    <col min="8196" max="8196" width="9.7109375" customWidth="1"/>
    <col min="8197" max="8197" width="14.85546875" customWidth="1"/>
    <col min="8198" max="8198" width="10.7109375" customWidth="1"/>
    <col min="8199" max="8199" width="9.5703125" customWidth="1"/>
    <col min="8200" max="8200" width="10.5703125" customWidth="1"/>
    <col min="8201" max="8202" width="9.85546875" customWidth="1"/>
    <col min="8203" max="8203" width="10.140625" customWidth="1"/>
    <col min="8204" max="8204" width="9.42578125" customWidth="1"/>
    <col min="8205" max="8205" width="10.28515625" customWidth="1"/>
    <col min="8206" max="8208" width="9.85546875" customWidth="1"/>
    <col min="8209" max="8209" width="9.28515625" customWidth="1"/>
    <col min="8449" max="8449" width="7.140625" customWidth="1"/>
    <col min="8450" max="8450" width="7" customWidth="1"/>
    <col min="8451" max="8451" width="26.5703125" customWidth="1"/>
    <col min="8452" max="8452" width="9.7109375" customWidth="1"/>
    <col min="8453" max="8453" width="14.85546875" customWidth="1"/>
    <col min="8454" max="8454" width="10.7109375" customWidth="1"/>
    <col min="8455" max="8455" width="9.5703125" customWidth="1"/>
    <col min="8456" max="8456" width="10.5703125" customWidth="1"/>
    <col min="8457" max="8458" width="9.85546875" customWidth="1"/>
    <col min="8459" max="8459" width="10.140625" customWidth="1"/>
    <col min="8460" max="8460" width="9.42578125" customWidth="1"/>
    <col min="8461" max="8461" width="10.28515625" customWidth="1"/>
    <col min="8462" max="8464" width="9.85546875" customWidth="1"/>
    <col min="8465" max="8465" width="9.28515625" customWidth="1"/>
    <col min="8705" max="8705" width="7.140625" customWidth="1"/>
    <col min="8706" max="8706" width="7" customWidth="1"/>
    <col min="8707" max="8707" width="26.5703125" customWidth="1"/>
    <col min="8708" max="8708" width="9.7109375" customWidth="1"/>
    <col min="8709" max="8709" width="14.85546875" customWidth="1"/>
    <col min="8710" max="8710" width="10.7109375" customWidth="1"/>
    <col min="8711" max="8711" width="9.5703125" customWidth="1"/>
    <col min="8712" max="8712" width="10.5703125" customWidth="1"/>
    <col min="8713" max="8714" width="9.85546875" customWidth="1"/>
    <col min="8715" max="8715" width="10.140625" customWidth="1"/>
    <col min="8716" max="8716" width="9.42578125" customWidth="1"/>
    <col min="8717" max="8717" width="10.28515625" customWidth="1"/>
    <col min="8718" max="8720" width="9.85546875" customWidth="1"/>
    <col min="8721" max="8721" width="9.28515625" customWidth="1"/>
    <col min="8961" max="8961" width="7.140625" customWidth="1"/>
    <col min="8962" max="8962" width="7" customWidth="1"/>
    <col min="8963" max="8963" width="26.5703125" customWidth="1"/>
    <col min="8964" max="8964" width="9.7109375" customWidth="1"/>
    <col min="8965" max="8965" width="14.85546875" customWidth="1"/>
    <col min="8966" max="8966" width="10.7109375" customWidth="1"/>
    <col min="8967" max="8967" width="9.5703125" customWidth="1"/>
    <col min="8968" max="8968" width="10.5703125" customWidth="1"/>
    <col min="8969" max="8970" width="9.85546875" customWidth="1"/>
    <col min="8971" max="8971" width="10.140625" customWidth="1"/>
    <col min="8972" max="8972" width="9.42578125" customWidth="1"/>
    <col min="8973" max="8973" width="10.28515625" customWidth="1"/>
    <col min="8974" max="8976" width="9.85546875" customWidth="1"/>
    <col min="8977" max="8977" width="9.28515625" customWidth="1"/>
    <col min="9217" max="9217" width="7.140625" customWidth="1"/>
    <col min="9218" max="9218" width="7" customWidth="1"/>
    <col min="9219" max="9219" width="26.5703125" customWidth="1"/>
    <col min="9220" max="9220" width="9.7109375" customWidth="1"/>
    <col min="9221" max="9221" width="14.85546875" customWidth="1"/>
    <col min="9222" max="9222" width="10.7109375" customWidth="1"/>
    <col min="9223" max="9223" width="9.5703125" customWidth="1"/>
    <col min="9224" max="9224" width="10.5703125" customWidth="1"/>
    <col min="9225" max="9226" width="9.85546875" customWidth="1"/>
    <col min="9227" max="9227" width="10.140625" customWidth="1"/>
    <col min="9228" max="9228" width="9.42578125" customWidth="1"/>
    <col min="9229" max="9229" width="10.28515625" customWidth="1"/>
    <col min="9230" max="9232" width="9.85546875" customWidth="1"/>
    <col min="9233" max="9233" width="9.28515625" customWidth="1"/>
    <col min="9473" max="9473" width="7.140625" customWidth="1"/>
    <col min="9474" max="9474" width="7" customWidth="1"/>
    <col min="9475" max="9475" width="26.5703125" customWidth="1"/>
    <col min="9476" max="9476" width="9.7109375" customWidth="1"/>
    <col min="9477" max="9477" width="14.85546875" customWidth="1"/>
    <col min="9478" max="9478" width="10.7109375" customWidth="1"/>
    <col min="9479" max="9479" width="9.5703125" customWidth="1"/>
    <col min="9480" max="9480" width="10.5703125" customWidth="1"/>
    <col min="9481" max="9482" width="9.85546875" customWidth="1"/>
    <col min="9483" max="9483" width="10.140625" customWidth="1"/>
    <col min="9484" max="9484" width="9.42578125" customWidth="1"/>
    <col min="9485" max="9485" width="10.28515625" customWidth="1"/>
    <col min="9486" max="9488" width="9.85546875" customWidth="1"/>
    <col min="9489" max="9489" width="9.28515625" customWidth="1"/>
    <col min="9729" max="9729" width="7.140625" customWidth="1"/>
    <col min="9730" max="9730" width="7" customWidth="1"/>
    <col min="9731" max="9731" width="26.5703125" customWidth="1"/>
    <col min="9732" max="9732" width="9.7109375" customWidth="1"/>
    <col min="9733" max="9733" width="14.85546875" customWidth="1"/>
    <col min="9734" max="9734" width="10.7109375" customWidth="1"/>
    <col min="9735" max="9735" width="9.5703125" customWidth="1"/>
    <col min="9736" max="9736" width="10.5703125" customWidth="1"/>
    <col min="9737" max="9738" width="9.85546875" customWidth="1"/>
    <col min="9739" max="9739" width="10.140625" customWidth="1"/>
    <col min="9740" max="9740" width="9.42578125" customWidth="1"/>
    <col min="9741" max="9741" width="10.28515625" customWidth="1"/>
    <col min="9742" max="9744" width="9.85546875" customWidth="1"/>
    <col min="9745" max="9745" width="9.28515625" customWidth="1"/>
    <col min="9985" max="9985" width="7.140625" customWidth="1"/>
    <col min="9986" max="9986" width="7" customWidth="1"/>
    <col min="9987" max="9987" width="26.5703125" customWidth="1"/>
    <col min="9988" max="9988" width="9.7109375" customWidth="1"/>
    <col min="9989" max="9989" width="14.85546875" customWidth="1"/>
    <col min="9990" max="9990" width="10.7109375" customWidth="1"/>
    <col min="9991" max="9991" width="9.5703125" customWidth="1"/>
    <col min="9992" max="9992" width="10.5703125" customWidth="1"/>
    <col min="9993" max="9994" width="9.85546875" customWidth="1"/>
    <col min="9995" max="9995" width="10.140625" customWidth="1"/>
    <col min="9996" max="9996" width="9.42578125" customWidth="1"/>
    <col min="9997" max="9997" width="10.28515625" customWidth="1"/>
    <col min="9998" max="10000" width="9.85546875" customWidth="1"/>
    <col min="10001" max="10001" width="9.28515625" customWidth="1"/>
    <col min="10241" max="10241" width="7.140625" customWidth="1"/>
    <col min="10242" max="10242" width="7" customWidth="1"/>
    <col min="10243" max="10243" width="26.5703125" customWidth="1"/>
    <col min="10244" max="10244" width="9.7109375" customWidth="1"/>
    <col min="10245" max="10245" width="14.85546875" customWidth="1"/>
    <col min="10246" max="10246" width="10.7109375" customWidth="1"/>
    <col min="10247" max="10247" width="9.5703125" customWidth="1"/>
    <col min="10248" max="10248" width="10.5703125" customWidth="1"/>
    <col min="10249" max="10250" width="9.85546875" customWidth="1"/>
    <col min="10251" max="10251" width="10.140625" customWidth="1"/>
    <col min="10252" max="10252" width="9.42578125" customWidth="1"/>
    <col min="10253" max="10253" width="10.28515625" customWidth="1"/>
    <col min="10254" max="10256" width="9.85546875" customWidth="1"/>
    <col min="10257" max="10257" width="9.28515625" customWidth="1"/>
    <col min="10497" max="10497" width="7.140625" customWidth="1"/>
    <col min="10498" max="10498" width="7" customWidth="1"/>
    <col min="10499" max="10499" width="26.5703125" customWidth="1"/>
    <col min="10500" max="10500" width="9.7109375" customWidth="1"/>
    <col min="10501" max="10501" width="14.85546875" customWidth="1"/>
    <col min="10502" max="10502" width="10.7109375" customWidth="1"/>
    <col min="10503" max="10503" width="9.5703125" customWidth="1"/>
    <col min="10504" max="10504" width="10.5703125" customWidth="1"/>
    <col min="10505" max="10506" width="9.85546875" customWidth="1"/>
    <col min="10507" max="10507" width="10.140625" customWidth="1"/>
    <col min="10508" max="10508" width="9.42578125" customWidth="1"/>
    <col min="10509" max="10509" width="10.28515625" customWidth="1"/>
    <col min="10510" max="10512" width="9.85546875" customWidth="1"/>
    <col min="10513" max="10513" width="9.28515625" customWidth="1"/>
    <col min="10753" max="10753" width="7.140625" customWidth="1"/>
    <col min="10754" max="10754" width="7" customWidth="1"/>
    <col min="10755" max="10755" width="26.5703125" customWidth="1"/>
    <col min="10756" max="10756" width="9.7109375" customWidth="1"/>
    <col min="10757" max="10757" width="14.85546875" customWidth="1"/>
    <col min="10758" max="10758" width="10.7109375" customWidth="1"/>
    <col min="10759" max="10759" width="9.5703125" customWidth="1"/>
    <col min="10760" max="10760" width="10.5703125" customWidth="1"/>
    <col min="10761" max="10762" width="9.85546875" customWidth="1"/>
    <col min="10763" max="10763" width="10.140625" customWidth="1"/>
    <col min="10764" max="10764" width="9.42578125" customWidth="1"/>
    <col min="10765" max="10765" width="10.28515625" customWidth="1"/>
    <col min="10766" max="10768" width="9.85546875" customWidth="1"/>
    <col min="10769" max="10769" width="9.28515625" customWidth="1"/>
    <col min="11009" max="11009" width="7.140625" customWidth="1"/>
    <col min="11010" max="11010" width="7" customWidth="1"/>
    <col min="11011" max="11011" width="26.5703125" customWidth="1"/>
    <col min="11012" max="11012" width="9.7109375" customWidth="1"/>
    <col min="11013" max="11013" width="14.85546875" customWidth="1"/>
    <col min="11014" max="11014" width="10.7109375" customWidth="1"/>
    <col min="11015" max="11015" width="9.5703125" customWidth="1"/>
    <col min="11016" max="11016" width="10.5703125" customWidth="1"/>
    <col min="11017" max="11018" width="9.85546875" customWidth="1"/>
    <col min="11019" max="11019" width="10.140625" customWidth="1"/>
    <col min="11020" max="11020" width="9.42578125" customWidth="1"/>
    <col min="11021" max="11021" width="10.28515625" customWidth="1"/>
    <col min="11022" max="11024" width="9.85546875" customWidth="1"/>
    <col min="11025" max="11025" width="9.28515625" customWidth="1"/>
    <col min="11265" max="11265" width="7.140625" customWidth="1"/>
    <col min="11266" max="11266" width="7" customWidth="1"/>
    <col min="11267" max="11267" width="26.5703125" customWidth="1"/>
    <col min="11268" max="11268" width="9.7109375" customWidth="1"/>
    <col min="11269" max="11269" width="14.85546875" customWidth="1"/>
    <col min="11270" max="11270" width="10.7109375" customWidth="1"/>
    <col min="11271" max="11271" width="9.5703125" customWidth="1"/>
    <col min="11272" max="11272" width="10.5703125" customWidth="1"/>
    <col min="11273" max="11274" width="9.85546875" customWidth="1"/>
    <col min="11275" max="11275" width="10.140625" customWidth="1"/>
    <col min="11276" max="11276" width="9.42578125" customWidth="1"/>
    <col min="11277" max="11277" width="10.28515625" customWidth="1"/>
    <col min="11278" max="11280" width="9.85546875" customWidth="1"/>
    <col min="11281" max="11281" width="9.28515625" customWidth="1"/>
    <col min="11521" max="11521" width="7.140625" customWidth="1"/>
    <col min="11522" max="11522" width="7" customWidth="1"/>
    <col min="11523" max="11523" width="26.5703125" customWidth="1"/>
    <col min="11524" max="11524" width="9.7109375" customWidth="1"/>
    <col min="11525" max="11525" width="14.85546875" customWidth="1"/>
    <col min="11526" max="11526" width="10.7109375" customWidth="1"/>
    <col min="11527" max="11527" width="9.5703125" customWidth="1"/>
    <col min="11528" max="11528" width="10.5703125" customWidth="1"/>
    <col min="11529" max="11530" width="9.85546875" customWidth="1"/>
    <col min="11531" max="11531" width="10.140625" customWidth="1"/>
    <col min="11532" max="11532" width="9.42578125" customWidth="1"/>
    <col min="11533" max="11533" width="10.28515625" customWidth="1"/>
    <col min="11534" max="11536" width="9.85546875" customWidth="1"/>
    <col min="11537" max="11537" width="9.28515625" customWidth="1"/>
    <col min="11777" max="11777" width="7.140625" customWidth="1"/>
    <col min="11778" max="11778" width="7" customWidth="1"/>
    <col min="11779" max="11779" width="26.5703125" customWidth="1"/>
    <col min="11780" max="11780" width="9.7109375" customWidth="1"/>
    <col min="11781" max="11781" width="14.85546875" customWidth="1"/>
    <col min="11782" max="11782" width="10.7109375" customWidth="1"/>
    <col min="11783" max="11783" width="9.5703125" customWidth="1"/>
    <col min="11784" max="11784" width="10.5703125" customWidth="1"/>
    <col min="11785" max="11786" width="9.85546875" customWidth="1"/>
    <col min="11787" max="11787" width="10.140625" customWidth="1"/>
    <col min="11788" max="11788" width="9.42578125" customWidth="1"/>
    <col min="11789" max="11789" width="10.28515625" customWidth="1"/>
    <col min="11790" max="11792" width="9.85546875" customWidth="1"/>
    <col min="11793" max="11793" width="9.28515625" customWidth="1"/>
    <col min="12033" max="12033" width="7.140625" customWidth="1"/>
    <col min="12034" max="12034" width="7" customWidth="1"/>
    <col min="12035" max="12035" width="26.5703125" customWidth="1"/>
    <col min="12036" max="12036" width="9.7109375" customWidth="1"/>
    <col min="12037" max="12037" width="14.85546875" customWidth="1"/>
    <col min="12038" max="12038" width="10.7109375" customWidth="1"/>
    <col min="12039" max="12039" width="9.5703125" customWidth="1"/>
    <col min="12040" max="12040" width="10.5703125" customWidth="1"/>
    <col min="12041" max="12042" width="9.85546875" customWidth="1"/>
    <col min="12043" max="12043" width="10.140625" customWidth="1"/>
    <col min="12044" max="12044" width="9.42578125" customWidth="1"/>
    <col min="12045" max="12045" width="10.28515625" customWidth="1"/>
    <col min="12046" max="12048" width="9.85546875" customWidth="1"/>
    <col min="12049" max="12049" width="9.28515625" customWidth="1"/>
    <col min="12289" max="12289" width="7.140625" customWidth="1"/>
    <col min="12290" max="12290" width="7" customWidth="1"/>
    <col min="12291" max="12291" width="26.5703125" customWidth="1"/>
    <col min="12292" max="12292" width="9.7109375" customWidth="1"/>
    <col min="12293" max="12293" width="14.85546875" customWidth="1"/>
    <col min="12294" max="12294" width="10.7109375" customWidth="1"/>
    <col min="12295" max="12295" width="9.5703125" customWidth="1"/>
    <col min="12296" max="12296" width="10.5703125" customWidth="1"/>
    <col min="12297" max="12298" width="9.85546875" customWidth="1"/>
    <col min="12299" max="12299" width="10.140625" customWidth="1"/>
    <col min="12300" max="12300" width="9.42578125" customWidth="1"/>
    <col min="12301" max="12301" width="10.28515625" customWidth="1"/>
    <col min="12302" max="12304" width="9.85546875" customWidth="1"/>
    <col min="12305" max="12305" width="9.28515625" customWidth="1"/>
    <col min="12545" max="12545" width="7.140625" customWidth="1"/>
    <col min="12546" max="12546" width="7" customWidth="1"/>
    <col min="12547" max="12547" width="26.5703125" customWidth="1"/>
    <col min="12548" max="12548" width="9.7109375" customWidth="1"/>
    <col min="12549" max="12549" width="14.85546875" customWidth="1"/>
    <col min="12550" max="12550" width="10.7109375" customWidth="1"/>
    <col min="12551" max="12551" width="9.5703125" customWidth="1"/>
    <col min="12552" max="12552" width="10.5703125" customWidth="1"/>
    <col min="12553" max="12554" width="9.85546875" customWidth="1"/>
    <col min="12555" max="12555" width="10.140625" customWidth="1"/>
    <col min="12556" max="12556" width="9.42578125" customWidth="1"/>
    <col min="12557" max="12557" width="10.28515625" customWidth="1"/>
    <col min="12558" max="12560" width="9.85546875" customWidth="1"/>
    <col min="12561" max="12561" width="9.28515625" customWidth="1"/>
    <col min="12801" max="12801" width="7.140625" customWidth="1"/>
    <col min="12802" max="12802" width="7" customWidth="1"/>
    <col min="12803" max="12803" width="26.5703125" customWidth="1"/>
    <col min="12804" max="12804" width="9.7109375" customWidth="1"/>
    <col min="12805" max="12805" width="14.85546875" customWidth="1"/>
    <col min="12806" max="12806" width="10.7109375" customWidth="1"/>
    <col min="12807" max="12807" width="9.5703125" customWidth="1"/>
    <col min="12808" max="12808" width="10.5703125" customWidth="1"/>
    <col min="12809" max="12810" width="9.85546875" customWidth="1"/>
    <col min="12811" max="12811" width="10.140625" customWidth="1"/>
    <col min="12812" max="12812" width="9.42578125" customWidth="1"/>
    <col min="12813" max="12813" width="10.28515625" customWidth="1"/>
    <col min="12814" max="12816" width="9.85546875" customWidth="1"/>
    <col min="12817" max="12817" width="9.28515625" customWidth="1"/>
    <col min="13057" max="13057" width="7.140625" customWidth="1"/>
    <col min="13058" max="13058" width="7" customWidth="1"/>
    <col min="13059" max="13059" width="26.5703125" customWidth="1"/>
    <col min="13060" max="13060" width="9.7109375" customWidth="1"/>
    <col min="13061" max="13061" width="14.85546875" customWidth="1"/>
    <col min="13062" max="13062" width="10.7109375" customWidth="1"/>
    <col min="13063" max="13063" width="9.5703125" customWidth="1"/>
    <col min="13064" max="13064" width="10.5703125" customWidth="1"/>
    <col min="13065" max="13066" width="9.85546875" customWidth="1"/>
    <col min="13067" max="13067" width="10.140625" customWidth="1"/>
    <col min="13068" max="13068" width="9.42578125" customWidth="1"/>
    <col min="13069" max="13069" width="10.28515625" customWidth="1"/>
    <col min="13070" max="13072" width="9.85546875" customWidth="1"/>
    <col min="13073" max="13073" width="9.28515625" customWidth="1"/>
    <col min="13313" max="13313" width="7.140625" customWidth="1"/>
    <col min="13314" max="13314" width="7" customWidth="1"/>
    <col min="13315" max="13315" width="26.5703125" customWidth="1"/>
    <col min="13316" max="13316" width="9.7109375" customWidth="1"/>
    <col min="13317" max="13317" width="14.85546875" customWidth="1"/>
    <col min="13318" max="13318" width="10.7109375" customWidth="1"/>
    <col min="13319" max="13319" width="9.5703125" customWidth="1"/>
    <col min="13320" max="13320" width="10.5703125" customWidth="1"/>
    <col min="13321" max="13322" width="9.85546875" customWidth="1"/>
    <col min="13323" max="13323" width="10.140625" customWidth="1"/>
    <col min="13324" max="13324" width="9.42578125" customWidth="1"/>
    <col min="13325" max="13325" width="10.28515625" customWidth="1"/>
    <col min="13326" max="13328" width="9.85546875" customWidth="1"/>
    <col min="13329" max="13329" width="9.28515625" customWidth="1"/>
    <col min="13569" max="13569" width="7.140625" customWidth="1"/>
    <col min="13570" max="13570" width="7" customWidth="1"/>
    <col min="13571" max="13571" width="26.5703125" customWidth="1"/>
    <col min="13572" max="13572" width="9.7109375" customWidth="1"/>
    <col min="13573" max="13573" width="14.85546875" customWidth="1"/>
    <col min="13574" max="13574" width="10.7109375" customWidth="1"/>
    <col min="13575" max="13575" width="9.5703125" customWidth="1"/>
    <col min="13576" max="13576" width="10.5703125" customWidth="1"/>
    <col min="13577" max="13578" width="9.85546875" customWidth="1"/>
    <col min="13579" max="13579" width="10.140625" customWidth="1"/>
    <col min="13580" max="13580" width="9.42578125" customWidth="1"/>
    <col min="13581" max="13581" width="10.28515625" customWidth="1"/>
    <col min="13582" max="13584" width="9.85546875" customWidth="1"/>
    <col min="13585" max="13585" width="9.28515625" customWidth="1"/>
    <col min="13825" max="13825" width="7.140625" customWidth="1"/>
    <col min="13826" max="13826" width="7" customWidth="1"/>
    <col min="13827" max="13827" width="26.5703125" customWidth="1"/>
    <col min="13828" max="13828" width="9.7109375" customWidth="1"/>
    <col min="13829" max="13829" width="14.85546875" customWidth="1"/>
    <col min="13830" max="13830" width="10.7109375" customWidth="1"/>
    <col min="13831" max="13831" width="9.5703125" customWidth="1"/>
    <col min="13832" max="13832" width="10.5703125" customWidth="1"/>
    <col min="13833" max="13834" width="9.85546875" customWidth="1"/>
    <col min="13835" max="13835" width="10.140625" customWidth="1"/>
    <col min="13836" max="13836" width="9.42578125" customWidth="1"/>
    <col min="13837" max="13837" width="10.28515625" customWidth="1"/>
    <col min="13838" max="13840" width="9.85546875" customWidth="1"/>
    <col min="13841" max="13841" width="9.28515625" customWidth="1"/>
    <col min="14081" max="14081" width="7.140625" customWidth="1"/>
    <col min="14082" max="14082" width="7" customWidth="1"/>
    <col min="14083" max="14083" width="26.5703125" customWidth="1"/>
    <col min="14084" max="14084" width="9.7109375" customWidth="1"/>
    <col min="14085" max="14085" width="14.85546875" customWidth="1"/>
    <col min="14086" max="14086" width="10.7109375" customWidth="1"/>
    <col min="14087" max="14087" width="9.5703125" customWidth="1"/>
    <col min="14088" max="14088" width="10.5703125" customWidth="1"/>
    <col min="14089" max="14090" width="9.85546875" customWidth="1"/>
    <col min="14091" max="14091" width="10.140625" customWidth="1"/>
    <col min="14092" max="14092" width="9.42578125" customWidth="1"/>
    <col min="14093" max="14093" width="10.28515625" customWidth="1"/>
    <col min="14094" max="14096" width="9.85546875" customWidth="1"/>
    <col min="14097" max="14097" width="9.28515625" customWidth="1"/>
    <col min="14337" max="14337" width="7.140625" customWidth="1"/>
    <col min="14338" max="14338" width="7" customWidth="1"/>
    <col min="14339" max="14339" width="26.5703125" customWidth="1"/>
    <col min="14340" max="14340" width="9.7109375" customWidth="1"/>
    <col min="14341" max="14341" width="14.85546875" customWidth="1"/>
    <col min="14342" max="14342" width="10.7109375" customWidth="1"/>
    <col min="14343" max="14343" width="9.5703125" customWidth="1"/>
    <col min="14344" max="14344" width="10.5703125" customWidth="1"/>
    <col min="14345" max="14346" width="9.85546875" customWidth="1"/>
    <col min="14347" max="14347" width="10.140625" customWidth="1"/>
    <col min="14348" max="14348" width="9.42578125" customWidth="1"/>
    <col min="14349" max="14349" width="10.28515625" customWidth="1"/>
    <col min="14350" max="14352" width="9.85546875" customWidth="1"/>
    <col min="14353" max="14353" width="9.28515625" customWidth="1"/>
    <col min="14593" max="14593" width="7.140625" customWidth="1"/>
    <col min="14594" max="14594" width="7" customWidth="1"/>
    <col min="14595" max="14595" width="26.5703125" customWidth="1"/>
    <col min="14596" max="14596" width="9.7109375" customWidth="1"/>
    <col min="14597" max="14597" width="14.85546875" customWidth="1"/>
    <col min="14598" max="14598" width="10.7109375" customWidth="1"/>
    <col min="14599" max="14599" width="9.5703125" customWidth="1"/>
    <col min="14600" max="14600" width="10.5703125" customWidth="1"/>
    <col min="14601" max="14602" width="9.85546875" customWidth="1"/>
    <col min="14603" max="14603" width="10.140625" customWidth="1"/>
    <col min="14604" max="14604" width="9.42578125" customWidth="1"/>
    <col min="14605" max="14605" width="10.28515625" customWidth="1"/>
    <col min="14606" max="14608" width="9.85546875" customWidth="1"/>
    <col min="14609" max="14609" width="9.28515625" customWidth="1"/>
    <col min="14849" max="14849" width="7.140625" customWidth="1"/>
    <col min="14850" max="14850" width="7" customWidth="1"/>
    <col min="14851" max="14851" width="26.5703125" customWidth="1"/>
    <col min="14852" max="14852" width="9.7109375" customWidth="1"/>
    <col min="14853" max="14853" width="14.85546875" customWidth="1"/>
    <col min="14854" max="14854" width="10.7109375" customWidth="1"/>
    <col min="14855" max="14855" width="9.5703125" customWidth="1"/>
    <col min="14856" max="14856" width="10.5703125" customWidth="1"/>
    <col min="14857" max="14858" width="9.85546875" customWidth="1"/>
    <col min="14859" max="14859" width="10.140625" customWidth="1"/>
    <col min="14860" max="14860" width="9.42578125" customWidth="1"/>
    <col min="14861" max="14861" width="10.28515625" customWidth="1"/>
    <col min="14862" max="14864" width="9.85546875" customWidth="1"/>
    <col min="14865" max="14865" width="9.28515625" customWidth="1"/>
    <col min="15105" max="15105" width="7.140625" customWidth="1"/>
    <col min="15106" max="15106" width="7" customWidth="1"/>
    <col min="15107" max="15107" width="26.5703125" customWidth="1"/>
    <col min="15108" max="15108" width="9.7109375" customWidth="1"/>
    <col min="15109" max="15109" width="14.85546875" customWidth="1"/>
    <col min="15110" max="15110" width="10.7109375" customWidth="1"/>
    <col min="15111" max="15111" width="9.5703125" customWidth="1"/>
    <col min="15112" max="15112" width="10.5703125" customWidth="1"/>
    <col min="15113" max="15114" width="9.85546875" customWidth="1"/>
    <col min="15115" max="15115" width="10.140625" customWidth="1"/>
    <col min="15116" max="15116" width="9.42578125" customWidth="1"/>
    <col min="15117" max="15117" width="10.28515625" customWidth="1"/>
    <col min="15118" max="15120" width="9.85546875" customWidth="1"/>
    <col min="15121" max="15121" width="9.28515625" customWidth="1"/>
    <col min="15361" max="15361" width="7.140625" customWidth="1"/>
    <col min="15362" max="15362" width="7" customWidth="1"/>
    <col min="15363" max="15363" width="26.5703125" customWidth="1"/>
    <col min="15364" max="15364" width="9.7109375" customWidth="1"/>
    <col min="15365" max="15365" width="14.85546875" customWidth="1"/>
    <col min="15366" max="15366" width="10.7109375" customWidth="1"/>
    <col min="15367" max="15367" width="9.5703125" customWidth="1"/>
    <col min="15368" max="15368" width="10.5703125" customWidth="1"/>
    <col min="15369" max="15370" width="9.85546875" customWidth="1"/>
    <col min="15371" max="15371" width="10.140625" customWidth="1"/>
    <col min="15372" max="15372" width="9.42578125" customWidth="1"/>
    <col min="15373" max="15373" width="10.28515625" customWidth="1"/>
    <col min="15374" max="15376" width="9.85546875" customWidth="1"/>
    <col min="15377" max="15377" width="9.28515625" customWidth="1"/>
    <col min="15617" max="15617" width="7.140625" customWidth="1"/>
    <col min="15618" max="15618" width="7" customWidth="1"/>
    <col min="15619" max="15619" width="26.5703125" customWidth="1"/>
    <col min="15620" max="15620" width="9.7109375" customWidth="1"/>
    <col min="15621" max="15621" width="14.85546875" customWidth="1"/>
    <col min="15622" max="15622" width="10.7109375" customWidth="1"/>
    <col min="15623" max="15623" width="9.5703125" customWidth="1"/>
    <col min="15624" max="15624" width="10.5703125" customWidth="1"/>
    <col min="15625" max="15626" width="9.85546875" customWidth="1"/>
    <col min="15627" max="15627" width="10.140625" customWidth="1"/>
    <col min="15628" max="15628" width="9.42578125" customWidth="1"/>
    <col min="15629" max="15629" width="10.28515625" customWidth="1"/>
    <col min="15630" max="15632" width="9.85546875" customWidth="1"/>
    <col min="15633" max="15633" width="9.28515625" customWidth="1"/>
    <col min="15873" max="15873" width="7.140625" customWidth="1"/>
    <col min="15874" max="15874" width="7" customWidth="1"/>
    <col min="15875" max="15875" width="26.5703125" customWidth="1"/>
    <col min="15876" max="15876" width="9.7109375" customWidth="1"/>
    <col min="15877" max="15877" width="14.85546875" customWidth="1"/>
    <col min="15878" max="15878" width="10.7109375" customWidth="1"/>
    <col min="15879" max="15879" width="9.5703125" customWidth="1"/>
    <col min="15880" max="15880" width="10.5703125" customWidth="1"/>
    <col min="15881" max="15882" width="9.85546875" customWidth="1"/>
    <col min="15883" max="15883" width="10.140625" customWidth="1"/>
    <col min="15884" max="15884" width="9.42578125" customWidth="1"/>
    <col min="15885" max="15885" width="10.28515625" customWidth="1"/>
    <col min="15886" max="15888" width="9.85546875" customWidth="1"/>
    <col min="15889" max="15889" width="9.28515625" customWidth="1"/>
    <col min="16129" max="16129" width="7.140625" customWidth="1"/>
    <col min="16130" max="16130" width="7" customWidth="1"/>
    <col min="16131" max="16131" width="26.5703125" customWidth="1"/>
    <col min="16132" max="16132" width="9.7109375" customWidth="1"/>
    <col min="16133" max="16133" width="14.85546875" customWidth="1"/>
    <col min="16134" max="16134" width="10.7109375" customWidth="1"/>
    <col min="16135" max="16135" width="9.5703125" customWidth="1"/>
    <col min="16136" max="16136" width="10.5703125" customWidth="1"/>
    <col min="16137" max="16138" width="9.85546875" customWidth="1"/>
    <col min="16139" max="16139" width="10.140625" customWidth="1"/>
    <col min="16140" max="16140" width="9.42578125" customWidth="1"/>
    <col min="16141" max="16141" width="10.28515625" customWidth="1"/>
    <col min="16142" max="16144" width="9.85546875" customWidth="1"/>
    <col min="16145" max="16145" width="9.28515625" customWidth="1"/>
  </cols>
  <sheetData>
    <row r="1" spans="1:17">
      <c r="A1" s="336"/>
      <c r="B1" s="337" t="s">
        <v>174</v>
      </c>
      <c r="C1" s="338" t="str">
        <f>Kadar.ode.!C1</f>
        <v>Специјална болница 
за болести штитасте жлезде и болести метаболизма "Златибор"</v>
      </c>
      <c r="D1" s="339"/>
      <c r="E1" s="339"/>
      <c r="F1" s="340"/>
    </row>
    <row r="2" spans="1:17">
      <c r="A2" s="336"/>
      <c r="B2" s="337" t="s">
        <v>175</v>
      </c>
      <c r="C2" s="338">
        <f>Kadar.ode.!C2</f>
        <v>7221452</v>
      </c>
      <c r="D2" s="339"/>
      <c r="E2" s="339"/>
      <c r="F2" s="340"/>
    </row>
    <row r="3" spans="1:17">
      <c r="A3" s="336"/>
      <c r="B3" s="337" t="s">
        <v>177</v>
      </c>
      <c r="C3" s="338" t="str">
        <f>Kadar.ode.!C3</f>
        <v>01.01.2018.</v>
      </c>
      <c r="D3" s="339"/>
      <c r="E3" s="339"/>
      <c r="F3" s="340"/>
    </row>
    <row r="4" spans="1:17" ht="14.25">
      <c r="A4" s="336"/>
      <c r="B4" s="337" t="s">
        <v>176</v>
      </c>
      <c r="C4" s="341" t="s">
        <v>218</v>
      </c>
      <c r="D4" s="342"/>
      <c r="E4" s="342"/>
      <c r="F4" s="343"/>
    </row>
    <row r="5" spans="1:17" ht="14.25">
      <c r="A5" s="336"/>
      <c r="B5" s="337" t="s">
        <v>217</v>
      </c>
      <c r="C5" s="341"/>
      <c r="D5" s="342"/>
      <c r="E5" s="342"/>
      <c r="F5" s="343"/>
    </row>
    <row r="8" spans="1:17">
      <c r="O8" s="2"/>
      <c r="Q8" s="369"/>
    </row>
    <row r="9" spans="1:17" ht="23.25" customHeight="1">
      <c r="A9" s="607" t="s">
        <v>6</v>
      </c>
      <c r="B9" s="605" t="s">
        <v>54</v>
      </c>
      <c r="C9" s="605" t="s">
        <v>173</v>
      </c>
      <c r="D9" s="605" t="s">
        <v>1785</v>
      </c>
      <c r="E9" s="605" t="s">
        <v>1786</v>
      </c>
      <c r="F9" s="605"/>
      <c r="G9" s="605" t="s">
        <v>1787</v>
      </c>
      <c r="H9" s="605"/>
      <c r="I9" s="605" t="s">
        <v>1788</v>
      </c>
      <c r="J9" s="605"/>
      <c r="K9" s="605" t="s">
        <v>1789</v>
      </c>
      <c r="L9" s="605"/>
      <c r="M9" s="605" t="s">
        <v>1790</v>
      </c>
      <c r="N9" s="605"/>
      <c r="O9" s="605" t="s">
        <v>1791</v>
      </c>
      <c r="P9" s="605"/>
      <c r="Q9"/>
    </row>
    <row r="10" spans="1:17" ht="25.5">
      <c r="A10" s="607"/>
      <c r="B10" s="605"/>
      <c r="C10" s="605"/>
      <c r="D10" s="605"/>
      <c r="E10" s="373" t="s">
        <v>346</v>
      </c>
      <c r="F10" s="373" t="s">
        <v>347</v>
      </c>
      <c r="G10" s="373" t="s">
        <v>346</v>
      </c>
      <c r="H10" s="373" t="s">
        <v>347</v>
      </c>
      <c r="I10" s="373" t="s">
        <v>346</v>
      </c>
      <c r="J10" s="373" t="s">
        <v>347</v>
      </c>
      <c r="K10" s="373" t="s">
        <v>346</v>
      </c>
      <c r="L10" s="373" t="s">
        <v>347</v>
      </c>
      <c r="M10" s="373" t="s">
        <v>346</v>
      </c>
      <c r="N10" s="373" t="s">
        <v>347</v>
      </c>
      <c r="O10" s="373" t="s">
        <v>346</v>
      </c>
      <c r="P10" s="373" t="s">
        <v>347</v>
      </c>
      <c r="Q10"/>
    </row>
    <row r="11" spans="1:17">
      <c r="A11" s="377">
        <v>1</v>
      </c>
      <c r="B11" s="374" t="s">
        <v>1782</v>
      </c>
      <c r="C11" s="377"/>
      <c r="D11" s="375"/>
      <c r="E11" s="375"/>
      <c r="F11" s="375"/>
      <c r="G11" s="375"/>
      <c r="H11" s="375"/>
      <c r="I11" s="376"/>
      <c r="J11" s="376"/>
      <c r="K11" s="376"/>
      <c r="L11" s="376"/>
      <c r="M11" s="376"/>
      <c r="N11" s="376"/>
      <c r="O11" s="376"/>
      <c r="P11" s="376"/>
      <c r="Q11"/>
    </row>
    <row r="12" spans="1:17">
      <c r="A12" s="377">
        <v>2</v>
      </c>
      <c r="B12" s="374" t="s">
        <v>1783</v>
      </c>
      <c r="C12" s="377"/>
      <c r="D12" s="375"/>
      <c r="E12" s="375"/>
      <c r="F12" s="375"/>
      <c r="G12" s="375"/>
      <c r="H12" s="375"/>
      <c r="I12" s="376"/>
      <c r="J12" s="376"/>
      <c r="K12" s="376"/>
      <c r="L12" s="376"/>
      <c r="M12" s="376"/>
      <c r="N12" s="376"/>
      <c r="O12" s="376"/>
      <c r="P12" s="376"/>
      <c r="Q12"/>
    </row>
    <row r="13" spans="1:17">
      <c r="A13" s="378">
        <v>3</v>
      </c>
      <c r="B13" s="374" t="s">
        <v>1784</v>
      </c>
      <c r="C13" s="377"/>
      <c r="D13" s="375"/>
      <c r="E13" s="375"/>
      <c r="F13" s="375"/>
      <c r="G13" s="375"/>
      <c r="H13" s="375"/>
      <c r="I13" s="376"/>
      <c r="J13" s="376"/>
      <c r="K13" s="376"/>
      <c r="L13" s="376"/>
      <c r="M13" s="376"/>
      <c r="N13" s="376"/>
      <c r="O13" s="376"/>
      <c r="P13" s="376"/>
      <c r="Q13"/>
    </row>
    <row r="14" spans="1:17">
      <c r="A14" s="377">
        <v>4</v>
      </c>
      <c r="B14" s="374"/>
      <c r="C14" s="377"/>
      <c r="D14" s="375"/>
      <c r="E14" s="375"/>
      <c r="F14" s="375"/>
      <c r="G14" s="375"/>
      <c r="H14" s="375"/>
      <c r="I14" s="376"/>
      <c r="J14" s="376"/>
      <c r="K14" s="376"/>
      <c r="L14" s="376"/>
      <c r="M14" s="376"/>
      <c r="N14" s="376"/>
      <c r="O14" s="376"/>
      <c r="P14" s="376"/>
      <c r="Q14"/>
    </row>
    <row r="15" spans="1:17">
      <c r="A15" s="377">
        <v>5</v>
      </c>
      <c r="B15" s="374"/>
      <c r="C15" s="377"/>
      <c r="D15" s="375"/>
      <c r="E15" s="375"/>
      <c r="F15" s="375"/>
      <c r="G15" s="375"/>
      <c r="H15" s="375"/>
      <c r="I15" s="376"/>
      <c r="J15" s="376"/>
      <c r="K15" s="376"/>
      <c r="L15" s="376"/>
      <c r="M15" s="376"/>
      <c r="N15" s="376"/>
      <c r="O15" s="376"/>
      <c r="P15" s="376"/>
      <c r="Q15"/>
    </row>
    <row r="16" spans="1:17">
      <c r="A16" s="377">
        <v>6</v>
      </c>
      <c r="B16" s="374"/>
      <c r="C16" s="377"/>
      <c r="D16" s="375"/>
      <c r="E16" s="375"/>
      <c r="F16" s="375"/>
      <c r="G16" s="375"/>
      <c r="H16" s="375"/>
      <c r="I16" s="376"/>
      <c r="J16" s="376"/>
      <c r="K16" s="376"/>
      <c r="L16" s="376"/>
      <c r="M16" s="376"/>
      <c r="N16" s="376"/>
      <c r="O16" s="376"/>
      <c r="P16" s="376"/>
      <c r="Q16"/>
    </row>
    <row r="17" spans="1:17">
      <c r="A17" s="377">
        <v>7</v>
      </c>
      <c r="B17" s="374"/>
      <c r="C17" s="379"/>
      <c r="D17" s="375"/>
      <c r="E17" s="375"/>
      <c r="F17" s="375"/>
      <c r="G17" s="375"/>
      <c r="H17" s="375"/>
      <c r="I17" s="376"/>
      <c r="J17" s="376"/>
      <c r="K17" s="376"/>
      <c r="L17" s="376"/>
      <c r="M17" s="376"/>
      <c r="N17" s="376"/>
      <c r="O17" s="376"/>
      <c r="P17" s="376"/>
      <c r="Q17"/>
    </row>
    <row r="18" spans="1:17">
      <c r="A18" s="377">
        <v>8</v>
      </c>
      <c r="B18" s="374"/>
      <c r="C18" s="379"/>
      <c r="D18" s="375"/>
      <c r="E18" s="375"/>
      <c r="F18" s="375"/>
      <c r="G18" s="375"/>
      <c r="H18" s="375"/>
      <c r="I18" s="376"/>
      <c r="J18" s="376"/>
      <c r="K18" s="376"/>
      <c r="L18" s="376"/>
      <c r="M18" s="376"/>
      <c r="N18" s="376"/>
      <c r="O18" s="376"/>
      <c r="P18" s="376"/>
      <c r="Q18"/>
    </row>
    <row r="19" spans="1:17">
      <c r="A19" s="377">
        <v>9</v>
      </c>
      <c r="B19" s="374"/>
      <c r="C19" s="379"/>
      <c r="D19" s="375"/>
      <c r="E19" s="375"/>
      <c r="F19" s="375"/>
      <c r="G19" s="375"/>
      <c r="H19" s="375"/>
      <c r="I19" s="376"/>
      <c r="J19" s="376"/>
      <c r="K19" s="376"/>
      <c r="L19" s="376"/>
      <c r="M19" s="376"/>
      <c r="N19" s="376"/>
      <c r="O19" s="376"/>
      <c r="P19" s="376"/>
      <c r="Q19"/>
    </row>
    <row r="20" spans="1:17">
      <c r="A20" s="377">
        <v>10</v>
      </c>
      <c r="B20" s="374"/>
      <c r="C20" s="374"/>
      <c r="D20" s="380"/>
      <c r="E20" s="380"/>
      <c r="F20" s="380"/>
      <c r="G20" s="380"/>
      <c r="H20" s="380"/>
      <c r="I20" s="381"/>
      <c r="J20" s="381"/>
      <c r="K20" s="381"/>
      <c r="L20" s="381"/>
      <c r="M20" s="381"/>
      <c r="N20" s="381"/>
      <c r="O20" s="381"/>
      <c r="P20" s="381"/>
      <c r="Q20"/>
    </row>
    <row r="21" spans="1:17">
      <c r="A21" s="374" t="s">
        <v>2</v>
      </c>
      <c r="B21" s="374"/>
      <c r="C21" s="377">
        <f>SUM(C11:C20)</f>
        <v>0</v>
      </c>
      <c r="D21" s="377">
        <f t="shared" ref="D21:P21" si="0">SUM(D11:D20)</f>
        <v>0</v>
      </c>
      <c r="E21" s="377">
        <f t="shared" si="0"/>
        <v>0</v>
      </c>
      <c r="F21" s="377">
        <f t="shared" si="0"/>
        <v>0</v>
      </c>
      <c r="G21" s="377">
        <f t="shared" si="0"/>
        <v>0</v>
      </c>
      <c r="H21" s="377">
        <f t="shared" si="0"/>
        <v>0</v>
      </c>
      <c r="I21" s="377">
        <f t="shared" si="0"/>
        <v>0</v>
      </c>
      <c r="J21" s="377">
        <f t="shared" si="0"/>
        <v>0</v>
      </c>
      <c r="K21" s="377">
        <f t="shared" si="0"/>
        <v>0</v>
      </c>
      <c r="L21" s="377">
        <f t="shared" si="0"/>
        <v>0</v>
      </c>
      <c r="M21" s="377">
        <f t="shared" si="0"/>
        <v>0</v>
      </c>
      <c r="N21" s="377">
        <f t="shared" si="0"/>
        <v>0</v>
      </c>
      <c r="O21" s="377">
        <f t="shared" si="0"/>
        <v>0</v>
      </c>
      <c r="P21" s="377">
        <f t="shared" si="0"/>
        <v>0</v>
      </c>
      <c r="Q21"/>
    </row>
    <row r="22" spans="1:17">
      <c r="A22" s="3"/>
      <c r="B22" s="370"/>
      <c r="C22" s="371"/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/>
    </row>
    <row r="23" spans="1:17" s="372" customFormat="1">
      <c r="A23" s="1"/>
      <c r="B23" s="371"/>
      <c r="C23" s="371"/>
      <c r="D23" s="371"/>
      <c r="E23" s="371"/>
      <c r="F23" s="371"/>
      <c r="G23" s="371"/>
      <c r="H23" s="371"/>
      <c r="I23" s="371"/>
      <c r="J23" s="371"/>
      <c r="K23" s="371"/>
      <c r="L23" s="371"/>
      <c r="M23" s="1"/>
      <c r="N23" s="1"/>
      <c r="O23" s="1"/>
      <c r="P23" s="1"/>
      <c r="Q23" s="1"/>
    </row>
    <row r="24" spans="1:17">
      <c r="A24" s="606"/>
      <c r="B24" s="606"/>
      <c r="C24" s="606"/>
      <c r="D24" s="606"/>
      <c r="E24" s="606"/>
      <c r="F24" s="606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</row>
    <row r="25" spans="1:17">
      <c r="A25" s="606"/>
      <c r="B25" s="606"/>
      <c r="C25" s="606"/>
      <c r="D25" s="606"/>
      <c r="E25" s="606"/>
      <c r="F25" s="606"/>
    </row>
    <row r="32" spans="1:17">
      <c r="I32" s="383"/>
    </row>
    <row r="44" spans="14:14">
      <c r="N44" s="383"/>
    </row>
  </sheetData>
  <mergeCells count="11">
    <mergeCell ref="M9:N9"/>
    <mergeCell ref="O9:P9"/>
    <mergeCell ref="A24:F25"/>
    <mergeCell ref="A9:A10"/>
    <mergeCell ref="B9:B10"/>
    <mergeCell ref="C9:C10"/>
    <mergeCell ref="D9:D10"/>
    <mergeCell ref="E9:F9"/>
    <mergeCell ref="G9:H9"/>
    <mergeCell ref="I9:J9"/>
    <mergeCell ref="K9:L9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G734"/>
  <sheetViews>
    <sheetView zoomScaleSheetLayoutView="100" workbookViewId="0">
      <selection activeCell="I34" sqref="I34"/>
    </sheetView>
  </sheetViews>
  <sheetFormatPr defaultRowHeight="12.75"/>
  <cols>
    <col min="1" max="1" width="7.7109375" customWidth="1"/>
    <col min="2" max="2" width="82.140625" customWidth="1"/>
    <col min="3" max="3" width="11.42578125" customWidth="1"/>
    <col min="4" max="4" width="10.5703125" customWidth="1"/>
    <col min="5" max="5" width="6.7109375" customWidth="1"/>
    <col min="6" max="7" width="9.140625" customWidth="1"/>
  </cols>
  <sheetData>
    <row r="1" spans="1:7">
      <c r="A1" s="336"/>
      <c r="B1" s="337" t="s">
        <v>174</v>
      </c>
      <c r="C1" s="338" t="str">
        <f>Kadar.ode.!C1</f>
        <v>Специјална болница 
за болести штитасте жлезде и болести метаболизма "Златибор"</v>
      </c>
      <c r="D1" s="339"/>
      <c r="E1" s="339"/>
      <c r="F1" s="340"/>
      <c r="G1" s="107"/>
    </row>
    <row r="2" spans="1:7">
      <c r="A2" s="336"/>
      <c r="B2" s="337" t="s">
        <v>175</v>
      </c>
      <c r="C2" s="338">
        <f>Kadar.ode.!C2</f>
        <v>7221452</v>
      </c>
      <c r="D2" s="339"/>
      <c r="E2" s="339"/>
      <c r="F2" s="340"/>
      <c r="G2" s="107"/>
    </row>
    <row r="3" spans="1:7">
      <c r="A3" s="336"/>
      <c r="B3" s="337" t="s">
        <v>177</v>
      </c>
      <c r="C3" s="338" t="str">
        <f>Kadar.ode.!C3</f>
        <v>01.01.2018.</v>
      </c>
      <c r="D3" s="339"/>
      <c r="E3" s="339"/>
      <c r="F3" s="340"/>
      <c r="G3" s="107"/>
    </row>
    <row r="4" spans="1:7" ht="14.25">
      <c r="A4" s="336"/>
      <c r="B4" s="337" t="s">
        <v>176</v>
      </c>
      <c r="C4" s="341" t="s">
        <v>1772</v>
      </c>
      <c r="D4" s="342"/>
      <c r="E4" s="342"/>
      <c r="F4" s="343"/>
      <c r="G4" s="107"/>
    </row>
    <row r="5" spans="1:7" ht="14.25">
      <c r="A5" s="336"/>
      <c r="B5" s="337" t="s">
        <v>217</v>
      </c>
      <c r="C5" s="341"/>
      <c r="D5" s="342"/>
      <c r="E5" s="342"/>
      <c r="F5" s="343"/>
      <c r="G5" s="107"/>
    </row>
    <row r="6" spans="1:7" ht="15.75">
      <c r="A6" s="190"/>
      <c r="B6" s="190"/>
      <c r="C6" s="190"/>
      <c r="D6" s="190"/>
      <c r="E6" s="190"/>
      <c r="F6" s="104"/>
      <c r="G6" s="104"/>
    </row>
    <row r="7" spans="1:7" ht="25.5">
      <c r="A7" s="333" t="s">
        <v>348</v>
      </c>
      <c r="B7" s="335" t="s">
        <v>349</v>
      </c>
      <c r="C7" s="334" t="s">
        <v>346</v>
      </c>
      <c r="D7" s="334" t="s">
        <v>347</v>
      </c>
      <c r="E7" s="344"/>
      <c r="F7" s="345"/>
      <c r="G7" s="55"/>
    </row>
    <row r="8" spans="1:7" ht="18.75">
      <c r="A8" s="333"/>
      <c r="B8" s="346" t="s">
        <v>350</v>
      </c>
      <c r="C8" s="347">
        <f>SUM(C9:C734)</f>
        <v>0</v>
      </c>
      <c r="D8" s="347">
        <f>SUM(D9:D734)</f>
        <v>0</v>
      </c>
      <c r="E8" s="344"/>
      <c r="F8" s="345"/>
      <c r="G8" s="55"/>
    </row>
    <row r="9" spans="1:7" ht="18.75">
      <c r="A9" s="348">
        <v>0</v>
      </c>
      <c r="B9" s="346" t="s">
        <v>1795</v>
      </c>
      <c r="C9" s="347"/>
      <c r="D9" s="347"/>
    </row>
    <row r="10" spans="1:7">
      <c r="A10" s="349" t="s">
        <v>351</v>
      </c>
      <c r="B10" s="350" t="s">
        <v>352</v>
      </c>
      <c r="C10" s="304"/>
      <c r="D10" s="304"/>
    </row>
    <row r="11" spans="1:7">
      <c r="A11" s="349" t="s">
        <v>353</v>
      </c>
      <c r="B11" s="350" t="s">
        <v>354</v>
      </c>
      <c r="C11" s="304"/>
      <c r="D11" s="304"/>
    </row>
    <row r="12" spans="1:7">
      <c r="A12" s="349" t="s">
        <v>355</v>
      </c>
      <c r="B12" s="350" t="s">
        <v>356</v>
      </c>
      <c r="C12" s="304"/>
      <c r="D12" s="304"/>
    </row>
    <row r="13" spans="1:7">
      <c r="A13" s="349" t="s">
        <v>357</v>
      </c>
      <c r="B13" s="350" t="s">
        <v>358</v>
      </c>
      <c r="C13" s="304"/>
      <c r="D13" s="304"/>
    </row>
    <row r="14" spans="1:7" ht="25.5">
      <c r="A14" s="349" t="s">
        <v>359</v>
      </c>
      <c r="B14" s="350" t="s">
        <v>360</v>
      </c>
      <c r="C14" s="304"/>
      <c r="D14" s="304"/>
    </row>
    <row r="15" spans="1:7">
      <c r="A15" s="349" t="s">
        <v>361</v>
      </c>
      <c r="B15" s="350" t="s">
        <v>362</v>
      </c>
      <c r="C15" s="304"/>
      <c r="D15" s="304"/>
    </row>
    <row r="16" spans="1:7">
      <c r="A16" s="349" t="s">
        <v>363</v>
      </c>
      <c r="B16" s="350" t="s">
        <v>364</v>
      </c>
      <c r="C16" s="304"/>
      <c r="D16" s="304"/>
    </row>
    <row r="17" spans="1:4">
      <c r="A17" s="349" t="s">
        <v>365</v>
      </c>
      <c r="B17" s="351" t="s">
        <v>366</v>
      </c>
      <c r="C17" s="304"/>
      <c r="D17" s="304"/>
    </row>
    <row r="18" spans="1:4">
      <c r="A18" s="349" t="s">
        <v>367</v>
      </c>
      <c r="B18" s="351" t="s">
        <v>368</v>
      </c>
      <c r="C18" s="304"/>
      <c r="D18" s="304"/>
    </row>
    <row r="19" spans="1:4">
      <c r="A19" s="349" t="s">
        <v>369</v>
      </c>
      <c r="B19" s="351" t="s">
        <v>370</v>
      </c>
      <c r="C19" s="304"/>
      <c r="D19" s="304"/>
    </row>
    <row r="20" spans="1:4">
      <c r="A20" s="349" t="s">
        <v>371</v>
      </c>
      <c r="B20" s="351" t="s">
        <v>372</v>
      </c>
      <c r="C20" s="304"/>
      <c r="D20" s="304"/>
    </row>
    <row r="21" spans="1:4">
      <c r="A21" s="349" t="s">
        <v>373</v>
      </c>
      <c r="B21" s="351" t="s">
        <v>374</v>
      </c>
      <c r="C21" s="304"/>
      <c r="D21" s="304"/>
    </row>
    <row r="22" spans="1:4">
      <c r="A22" s="349" t="s">
        <v>375</v>
      </c>
      <c r="B22" s="351" t="s">
        <v>376</v>
      </c>
      <c r="C22" s="304"/>
      <c r="D22" s="304"/>
    </row>
    <row r="23" spans="1:4">
      <c r="A23" s="349" t="s">
        <v>377</v>
      </c>
      <c r="B23" s="351" t="s">
        <v>378</v>
      </c>
      <c r="C23" s="304"/>
      <c r="D23" s="304"/>
    </row>
    <row r="24" spans="1:4">
      <c r="A24" s="349" t="s">
        <v>379</v>
      </c>
      <c r="B24" s="351" t="s">
        <v>380</v>
      </c>
      <c r="C24" s="304"/>
      <c r="D24" s="304"/>
    </row>
    <row r="25" spans="1:4">
      <c r="A25" s="349" t="s">
        <v>381</v>
      </c>
      <c r="B25" s="351" t="s">
        <v>382</v>
      </c>
      <c r="C25" s="304"/>
      <c r="D25" s="304"/>
    </row>
    <row r="26" spans="1:4">
      <c r="A26" s="349" t="s">
        <v>383</v>
      </c>
      <c r="B26" s="351" t="s">
        <v>384</v>
      </c>
      <c r="C26" s="304"/>
      <c r="D26" s="304"/>
    </row>
    <row r="27" spans="1:4" ht="18.75">
      <c r="A27" s="348">
        <v>1</v>
      </c>
      <c r="B27" s="352" t="s">
        <v>385</v>
      </c>
      <c r="C27" s="347"/>
      <c r="D27" s="347"/>
    </row>
    <row r="28" spans="1:4">
      <c r="A28" s="349" t="s">
        <v>386</v>
      </c>
      <c r="B28" s="351" t="s">
        <v>387</v>
      </c>
      <c r="C28" s="304"/>
      <c r="D28" s="304"/>
    </row>
    <row r="29" spans="1:4">
      <c r="A29" s="349" t="s">
        <v>388</v>
      </c>
      <c r="B29" s="351" t="s">
        <v>389</v>
      </c>
      <c r="C29" s="304"/>
      <c r="D29" s="304"/>
    </row>
    <row r="30" spans="1:4">
      <c r="A30" s="349" t="s">
        <v>390</v>
      </c>
      <c r="B30" s="350" t="s">
        <v>391</v>
      </c>
      <c r="C30" s="304"/>
      <c r="D30" s="304"/>
    </row>
    <row r="31" spans="1:4">
      <c r="A31" s="349" t="s">
        <v>392</v>
      </c>
      <c r="B31" s="350" t="s">
        <v>393</v>
      </c>
      <c r="C31" s="304"/>
      <c r="D31" s="304"/>
    </row>
    <row r="32" spans="1:4">
      <c r="A32" s="349" t="s">
        <v>394</v>
      </c>
      <c r="B32" s="350" t="s">
        <v>395</v>
      </c>
      <c r="C32" s="304"/>
      <c r="D32" s="304"/>
    </row>
    <row r="33" spans="1:4">
      <c r="A33" s="349" t="s">
        <v>396</v>
      </c>
      <c r="B33" s="350" t="s">
        <v>397</v>
      </c>
      <c r="C33" s="304"/>
      <c r="D33" s="304"/>
    </row>
    <row r="34" spans="1:4">
      <c r="A34" s="349" t="s">
        <v>398</v>
      </c>
      <c r="B34" s="350" t="s">
        <v>399</v>
      </c>
      <c r="C34" s="304"/>
      <c r="D34" s="304"/>
    </row>
    <row r="35" spans="1:4">
      <c r="A35" s="349" t="s">
        <v>400</v>
      </c>
      <c r="B35" s="350" t="s">
        <v>401</v>
      </c>
      <c r="C35" s="304"/>
      <c r="D35" s="304"/>
    </row>
    <row r="36" spans="1:4">
      <c r="A36" s="349" t="s">
        <v>402</v>
      </c>
      <c r="B36" s="350" t="s">
        <v>403</v>
      </c>
      <c r="C36" s="304"/>
      <c r="D36" s="304"/>
    </row>
    <row r="37" spans="1:4">
      <c r="A37" s="349" t="s">
        <v>404</v>
      </c>
      <c r="B37" s="350" t="s">
        <v>405</v>
      </c>
      <c r="C37" s="304"/>
      <c r="D37" s="304"/>
    </row>
    <row r="38" spans="1:4" ht="25.5">
      <c r="A38" s="349" t="s">
        <v>406</v>
      </c>
      <c r="B38" s="353" t="s">
        <v>407</v>
      </c>
      <c r="C38" s="304"/>
      <c r="D38" s="304"/>
    </row>
    <row r="39" spans="1:4" ht="25.5">
      <c r="A39" s="349" t="s">
        <v>408</v>
      </c>
      <c r="B39" s="353" t="s">
        <v>409</v>
      </c>
      <c r="C39" s="304"/>
      <c r="D39" s="304"/>
    </row>
    <row r="40" spans="1:4" ht="25.5">
      <c r="A40" s="349" t="s">
        <v>410</v>
      </c>
      <c r="B40" s="353" t="s">
        <v>411</v>
      </c>
      <c r="C40" s="304"/>
      <c r="D40" s="304"/>
    </row>
    <row r="41" spans="1:4" ht="25.5">
      <c r="A41" s="349" t="s">
        <v>412</v>
      </c>
      <c r="B41" s="353" t="s">
        <v>413</v>
      </c>
      <c r="C41" s="304"/>
      <c r="D41" s="304"/>
    </row>
    <row r="42" spans="1:4">
      <c r="A42" s="349" t="s">
        <v>414</v>
      </c>
      <c r="B42" s="350" t="s">
        <v>415</v>
      </c>
      <c r="C42" s="304"/>
      <c r="D42" s="304"/>
    </row>
    <row r="43" spans="1:4">
      <c r="A43" s="349" t="s">
        <v>416</v>
      </c>
      <c r="B43" s="351" t="s">
        <v>417</v>
      </c>
      <c r="C43" s="304"/>
      <c r="D43" s="304"/>
    </row>
    <row r="44" spans="1:4">
      <c r="A44" s="349" t="s">
        <v>418</v>
      </c>
      <c r="B44" s="351" t="s">
        <v>419</v>
      </c>
      <c r="C44" s="304"/>
      <c r="D44" s="304"/>
    </row>
    <row r="45" spans="1:4">
      <c r="A45" s="349" t="s">
        <v>420</v>
      </c>
      <c r="B45" s="351" t="s">
        <v>421</v>
      </c>
      <c r="C45" s="304"/>
      <c r="D45" s="304"/>
    </row>
    <row r="46" spans="1:4">
      <c r="A46" s="349" t="s">
        <v>422</v>
      </c>
      <c r="B46" s="350" t="s">
        <v>423</v>
      </c>
      <c r="C46" s="304"/>
      <c r="D46" s="304"/>
    </row>
    <row r="47" spans="1:4">
      <c r="A47" s="349" t="s">
        <v>424</v>
      </c>
      <c r="B47" s="350" t="s">
        <v>425</v>
      </c>
      <c r="C47" s="304"/>
      <c r="D47" s="304"/>
    </row>
    <row r="48" spans="1:4">
      <c r="A48" s="349" t="s">
        <v>426</v>
      </c>
      <c r="B48" s="353" t="s">
        <v>427</v>
      </c>
      <c r="C48" s="304"/>
      <c r="D48" s="304"/>
    </row>
    <row r="49" spans="1:4">
      <c r="A49" s="349" t="s">
        <v>428</v>
      </c>
      <c r="B49" s="353" t="s">
        <v>429</v>
      </c>
      <c r="C49" s="304"/>
      <c r="D49" s="304"/>
    </row>
    <row r="50" spans="1:4">
      <c r="A50" s="349" t="s">
        <v>430</v>
      </c>
      <c r="B50" s="350" t="s">
        <v>431</v>
      </c>
      <c r="C50" s="304"/>
      <c r="D50" s="304"/>
    </row>
    <row r="51" spans="1:4">
      <c r="A51" s="349" t="s">
        <v>432</v>
      </c>
      <c r="B51" s="350" t="s">
        <v>433</v>
      </c>
      <c r="C51" s="304"/>
      <c r="D51" s="304"/>
    </row>
    <row r="52" spans="1:4">
      <c r="A52" s="349" t="s">
        <v>434</v>
      </c>
      <c r="B52" s="350" t="s">
        <v>435</v>
      </c>
      <c r="C52" s="304"/>
      <c r="D52" s="304"/>
    </row>
    <row r="53" spans="1:4">
      <c r="A53" s="349" t="s">
        <v>436</v>
      </c>
      <c r="B53" s="350" t="s">
        <v>437</v>
      </c>
      <c r="C53" s="304"/>
      <c r="D53" s="304"/>
    </row>
    <row r="54" spans="1:4">
      <c r="A54" s="349" t="s">
        <v>438</v>
      </c>
      <c r="B54" s="350" t="s">
        <v>439</v>
      </c>
      <c r="C54" s="304"/>
      <c r="D54" s="304"/>
    </row>
    <row r="55" spans="1:4">
      <c r="A55" s="349" t="s">
        <v>440</v>
      </c>
      <c r="B55" s="350" t="s">
        <v>441</v>
      </c>
      <c r="C55" s="304"/>
      <c r="D55" s="304"/>
    </row>
    <row r="56" spans="1:4">
      <c r="A56" s="349" t="s">
        <v>442</v>
      </c>
      <c r="B56" s="350" t="s">
        <v>443</v>
      </c>
      <c r="C56" s="304"/>
      <c r="D56" s="304"/>
    </row>
    <row r="57" spans="1:4">
      <c r="A57" s="349" t="s">
        <v>444</v>
      </c>
      <c r="B57" s="353" t="s">
        <v>445</v>
      </c>
      <c r="C57" s="304"/>
      <c r="D57" s="304"/>
    </row>
    <row r="58" spans="1:4" ht="25.5">
      <c r="A58" s="349" t="s">
        <v>446</v>
      </c>
      <c r="B58" s="353" t="s">
        <v>447</v>
      </c>
      <c r="C58" s="304"/>
      <c r="D58" s="304"/>
    </row>
    <row r="59" spans="1:4" ht="25.5">
      <c r="A59" s="349" t="s">
        <v>448</v>
      </c>
      <c r="B59" s="353" t="s">
        <v>449</v>
      </c>
      <c r="C59" s="304"/>
      <c r="D59" s="304"/>
    </row>
    <row r="60" spans="1:4">
      <c r="A60" s="349" t="s">
        <v>450</v>
      </c>
      <c r="B60" s="350" t="s">
        <v>451</v>
      </c>
      <c r="C60" s="304"/>
      <c r="D60" s="304"/>
    </row>
    <row r="61" spans="1:4">
      <c r="A61" s="349" t="s">
        <v>452</v>
      </c>
      <c r="B61" s="350" t="s">
        <v>453</v>
      </c>
      <c r="C61" s="304"/>
      <c r="D61" s="304"/>
    </row>
    <row r="62" spans="1:4">
      <c r="A62" s="349" t="s">
        <v>454</v>
      </c>
      <c r="B62" s="350" t="s">
        <v>455</v>
      </c>
      <c r="C62" s="304"/>
      <c r="D62" s="304"/>
    </row>
    <row r="63" spans="1:4">
      <c r="A63" s="349" t="s">
        <v>456</v>
      </c>
      <c r="B63" s="350" t="s">
        <v>457</v>
      </c>
      <c r="C63" s="304"/>
      <c r="D63" s="304"/>
    </row>
    <row r="64" spans="1:4">
      <c r="A64" s="354" t="s">
        <v>458</v>
      </c>
      <c r="B64" s="350" t="s">
        <v>459</v>
      </c>
      <c r="C64" s="304"/>
      <c r="D64" s="304"/>
    </row>
    <row r="65" spans="1:4">
      <c r="A65" s="349" t="s">
        <v>460</v>
      </c>
      <c r="B65" s="350" t="s">
        <v>461</v>
      </c>
      <c r="C65" s="304"/>
      <c r="D65" s="304"/>
    </row>
    <row r="66" spans="1:4">
      <c r="A66" s="349" t="s">
        <v>462</v>
      </c>
      <c r="B66" s="350" t="s">
        <v>463</v>
      </c>
      <c r="C66" s="304"/>
      <c r="D66" s="304"/>
    </row>
    <row r="67" spans="1:4">
      <c r="A67" s="349" t="s">
        <v>464</v>
      </c>
      <c r="B67" s="350" t="s">
        <v>465</v>
      </c>
      <c r="C67" s="304"/>
      <c r="D67" s="304"/>
    </row>
    <row r="68" spans="1:4">
      <c r="A68" s="349" t="s">
        <v>466</v>
      </c>
      <c r="B68" s="350" t="s">
        <v>467</v>
      </c>
      <c r="C68" s="304"/>
      <c r="D68" s="304"/>
    </row>
    <row r="69" spans="1:4">
      <c r="A69" s="349" t="s">
        <v>468</v>
      </c>
      <c r="B69" s="350" t="s">
        <v>467</v>
      </c>
      <c r="C69" s="304"/>
      <c r="D69" s="304"/>
    </row>
    <row r="70" spans="1:4">
      <c r="A70" s="349" t="s">
        <v>469</v>
      </c>
      <c r="B70" s="350" t="s">
        <v>470</v>
      </c>
      <c r="C70" s="304"/>
      <c r="D70" s="304"/>
    </row>
    <row r="71" spans="1:4">
      <c r="A71" s="349" t="s">
        <v>471</v>
      </c>
      <c r="B71" s="350" t="s">
        <v>472</v>
      </c>
      <c r="C71" s="304"/>
      <c r="D71" s="304"/>
    </row>
    <row r="72" spans="1:4">
      <c r="A72" s="349" t="s">
        <v>473</v>
      </c>
      <c r="B72" s="350" t="s">
        <v>474</v>
      </c>
      <c r="C72" s="304"/>
      <c r="D72" s="304"/>
    </row>
    <row r="73" spans="1:4">
      <c r="A73" s="349" t="s">
        <v>475</v>
      </c>
      <c r="B73" s="350" t="s">
        <v>476</v>
      </c>
      <c r="C73" s="304"/>
      <c r="D73" s="304"/>
    </row>
    <row r="74" spans="1:4">
      <c r="A74" s="349" t="s">
        <v>477</v>
      </c>
      <c r="B74" s="350" t="s">
        <v>478</v>
      </c>
      <c r="C74" s="304"/>
      <c r="D74" s="304"/>
    </row>
    <row r="75" spans="1:4">
      <c r="A75" s="349" t="s">
        <v>479</v>
      </c>
      <c r="B75" s="350" t="s">
        <v>480</v>
      </c>
      <c r="C75" s="304"/>
      <c r="D75" s="304"/>
    </row>
    <row r="76" spans="1:4">
      <c r="A76" s="349" t="s">
        <v>481</v>
      </c>
      <c r="B76" s="350" t="s">
        <v>482</v>
      </c>
      <c r="C76" s="304"/>
      <c r="D76" s="304"/>
    </row>
    <row r="77" spans="1:4">
      <c r="A77" s="349" t="s">
        <v>483</v>
      </c>
      <c r="B77" s="350" t="s">
        <v>484</v>
      </c>
      <c r="C77" s="304"/>
      <c r="D77" s="304"/>
    </row>
    <row r="78" spans="1:4">
      <c r="A78" s="349" t="s">
        <v>485</v>
      </c>
      <c r="B78" s="350" t="s">
        <v>486</v>
      </c>
      <c r="C78" s="304"/>
      <c r="D78" s="304"/>
    </row>
    <row r="79" spans="1:4">
      <c r="A79" s="349" t="s">
        <v>487</v>
      </c>
      <c r="B79" s="350" t="s">
        <v>488</v>
      </c>
      <c r="C79" s="304"/>
      <c r="D79" s="304"/>
    </row>
    <row r="80" spans="1:4">
      <c r="A80" s="349" t="s">
        <v>489</v>
      </c>
      <c r="B80" s="350" t="s">
        <v>490</v>
      </c>
      <c r="C80" s="304"/>
      <c r="D80" s="304"/>
    </row>
    <row r="81" spans="1:4">
      <c r="A81" s="349" t="s">
        <v>491</v>
      </c>
      <c r="B81" s="350" t="s">
        <v>492</v>
      </c>
      <c r="C81" s="304"/>
      <c r="D81" s="304"/>
    </row>
    <row r="82" spans="1:4">
      <c r="A82" s="349" t="s">
        <v>493</v>
      </c>
      <c r="B82" s="350" t="s">
        <v>494</v>
      </c>
      <c r="C82" s="304"/>
      <c r="D82" s="304"/>
    </row>
    <row r="83" spans="1:4">
      <c r="A83" s="349" t="s">
        <v>495</v>
      </c>
      <c r="B83" s="350" t="s">
        <v>496</v>
      </c>
      <c r="C83" s="304"/>
      <c r="D83" s="304"/>
    </row>
    <row r="84" spans="1:4">
      <c r="A84" s="349" t="s">
        <v>497</v>
      </c>
      <c r="B84" s="350" t="s">
        <v>498</v>
      </c>
      <c r="C84" s="304"/>
      <c r="D84" s="304"/>
    </row>
    <row r="85" spans="1:4">
      <c r="A85" s="349" t="s">
        <v>499</v>
      </c>
      <c r="B85" s="350" t="s">
        <v>500</v>
      </c>
      <c r="C85" s="304"/>
      <c r="D85" s="304"/>
    </row>
    <row r="86" spans="1:4" ht="25.5">
      <c r="A86" s="349" t="s">
        <v>501</v>
      </c>
      <c r="B86" s="350" t="s">
        <v>502</v>
      </c>
      <c r="C86" s="304"/>
      <c r="D86" s="304"/>
    </row>
    <row r="87" spans="1:4" ht="25.5">
      <c r="A87" s="349" t="s">
        <v>503</v>
      </c>
      <c r="B87" s="350" t="s">
        <v>504</v>
      </c>
      <c r="C87" s="304"/>
      <c r="D87" s="304"/>
    </row>
    <row r="88" spans="1:4" ht="25.5">
      <c r="A88" s="349" t="s">
        <v>505</v>
      </c>
      <c r="B88" s="350" t="s">
        <v>506</v>
      </c>
      <c r="C88" s="304"/>
      <c r="D88" s="304"/>
    </row>
    <row r="89" spans="1:4" ht="18.75">
      <c r="A89" s="348">
        <v>2</v>
      </c>
      <c r="B89" s="355" t="s">
        <v>507</v>
      </c>
      <c r="C89" s="347"/>
      <c r="D89" s="347"/>
    </row>
    <row r="90" spans="1:4">
      <c r="A90" s="349" t="s">
        <v>508</v>
      </c>
      <c r="B90" s="350" t="s">
        <v>509</v>
      </c>
      <c r="C90" s="304"/>
      <c r="D90" s="304"/>
    </row>
    <row r="91" spans="1:4">
      <c r="A91" s="349" t="s">
        <v>510</v>
      </c>
      <c r="B91" s="350" t="s">
        <v>511</v>
      </c>
      <c r="C91" s="304"/>
      <c r="D91" s="304"/>
    </row>
    <row r="92" spans="1:4">
      <c r="A92" s="349" t="s">
        <v>512</v>
      </c>
      <c r="B92" s="350" t="s">
        <v>513</v>
      </c>
      <c r="C92" s="304"/>
      <c r="D92" s="304"/>
    </row>
    <row r="93" spans="1:4">
      <c r="A93" s="349" t="s">
        <v>514</v>
      </c>
      <c r="B93" s="353" t="s">
        <v>515</v>
      </c>
      <c r="C93" s="304"/>
      <c r="D93" s="304"/>
    </row>
    <row r="94" spans="1:4">
      <c r="A94" s="349" t="s">
        <v>516</v>
      </c>
      <c r="B94" s="353" t="s">
        <v>517</v>
      </c>
      <c r="C94" s="304"/>
      <c r="D94" s="304"/>
    </row>
    <row r="95" spans="1:4">
      <c r="A95" s="349" t="s">
        <v>518</v>
      </c>
      <c r="B95" s="353" t="s">
        <v>519</v>
      </c>
      <c r="C95" s="304"/>
      <c r="D95" s="304"/>
    </row>
    <row r="96" spans="1:4">
      <c r="A96" s="349" t="s">
        <v>520</v>
      </c>
      <c r="B96" s="353" t="s">
        <v>521</v>
      </c>
      <c r="C96" s="304"/>
      <c r="D96" s="304"/>
    </row>
    <row r="97" spans="1:4">
      <c r="A97" s="349" t="s">
        <v>522</v>
      </c>
      <c r="B97" s="353" t="s">
        <v>523</v>
      </c>
      <c r="C97" s="304"/>
      <c r="D97" s="304"/>
    </row>
    <row r="98" spans="1:4">
      <c r="A98" s="349" t="s">
        <v>524</v>
      </c>
      <c r="B98" s="353" t="s">
        <v>525</v>
      </c>
      <c r="C98" s="304"/>
      <c r="D98" s="304"/>
    </row>
    <row r="99" spans="1:4">
      <c r="A99" s="349" t="s">
        <v>526</v>
      </c>
      <c r="B99" s="353" t="s">
        <v>527</v>
      </c>
      <c r="C99" s="304"/>
      <c r="D99" s="304"/>
    </row>
    <row r="100" spans="1:4">
      <c r="A100" s="349" t="s">
        <v>528</v>
      </c>
      <c r="B100" s="353" t="s">
        <v>529</v>
      </c>
      <c r="C100" s="304"/>
      <c r="D100" s="304"/>
    </row>
    <row r="101" spans="1:4">
      <c r="A101" s="349" t="s">
        <v>530</v>
      </c>
      <c r="B101" s="353" t="s">
        <v>531</v>
      </c>
      <c r="C101" s="304"/>
      <c r="D101" s="304"/>
    </row>
    <row r="102" spans="1:4">
      <c r="A102" s="349" t="s">
        <v>532</v>
      </c>
      <c r="B102" s="353" t="s">
        <v>533</v>
      </c>
      <c r="C102" s="304"/>
      <c r="D102" s="304"/>
    </row>
    <row r="103" spans="1:4">
      <c r="A103" s="349" t="s">
        <v>534</v>
      </c>
      <c r="B103" s="353" t="s">
        <v>535</v>
      </c>
      <c r="C103" s="304"/>
      <c r="D103" s="304"/>
    </row>
    <row r="104" spans="1:4">
      <c r="A104" s="349" t="s">
        <v>536</v>
      </c>
      <c r="B104" s="353" t="s">
        <v>537</v>
      </c>
      <c r="C104" s="304"/>
      <c r="D104" s="304"/>
    </row>
    <row r="105" spans="1:4">
      <c r="A105" s="349" t="s">
        <v>538</v>
      </c>
      <c r="B105" s="353" t="s">
        <v>539</v>
      </c>
      <c r="C105" s="304"/>
      <c r="D105" s="304"/>
    </row>
    <row r="106" spans="1:4">
      <c r="A106" s="349" t="s">
        <v>540</v>
      </c>
      <c r="B106" s="353" t="s">
        <v>541</v>
      </c>
      <c r="C106" s="304"/>
      <c r="D106" s="304"/>
    </row>
    <row r="107" spans="1:4">
      <c r="A107" s="349" t="s">
        <v>542</v>
      </c>
      <c r="B107" s="353" t="s">
        <v>543</v>
      </c>
      <c r="C107" s="304"/>
      <c r="D107" s="304"/>
    </row>
    <row r="108" spans="1:4">
      <c r="A108" s="349" t="s">
        <v>544</v>
      </c>
      <c r="B108" s="353" t="s">
        <v>545</v>
      </c>
      <c r="C108" s="304"/>
      <c r="D108" s="304"/>
    </row>
    <row r="109" spans="1:4" ht="18.75">
      <c r="A109" s="348">
        <v>3</v>
      </c>
      <c r="B109" s="355" t="s">
        <v>546</v>
      </c>
      <c r="C109" s="347"/>
      <c r="D109" s="347"/>
    </row>
    <row r="110" spans="1:4">
      <c r="A110" s="349" t="s">
        <v>547</v>
      </c>
      <c r="B110" s="353" t="s">
        <v>548</v>
      </c>
      <c r="C110" s="304"/>
      <c r="D110" s="304"/>
    </row>
    <row r="111" spans="1:4">
      <c r="A111" s="349" t="s">
        <v>549</v>
      </c>
      <c r="B111" s="353" t="s">
        <v>550</v>
      </c>
      <c r="C111" s="304"/>
      <c r="D111" s="304"/>
    </row>
    <row r="112" spans="1:4">
      <c r="A112" s="349" t="s">
        <v>551</v>
      </c>
      <c r="B112" s="353" t="s">
        <v>552</v>
      </c>
      <c r="C112" s="304"/>
      <c r="D112" s="304"/>
    </row>
    <row r="113" spans="1:4">
      <c r="A113" s="349" t="s">
        <v>553</v>
      </c>
      <c r="B113" s="353" t="s">
        <v>554</v>
      </c>
      <c r="C113" s="304"/>
      <c r="D113" s="304"/>
    </row>
    <row r="114" spans="1:4">
      <c r="A114" s="349" t="s">
        <v>555</v>
      </c>
      <c r="B114" s="353" t="s">
        <v>556</v>
      </c>
      <c r="C114" s="304"/>
      <c r="D114" s="304"/>
    </row>
    <row r="115" spans="1:4">
      <c r="A115" s="349" t="s">
        <v>557</v>
      </c>
      <c r="B115" s="353" t="s">
        <v>558</v>
      </c>
      <c r="C115" s="304"/>
      <c r="D115" s="304"/>
    </row>
    <row r="116" spans="1:4">
      <c r="A116" s="349" t="s">
        <v>559</v>
      </c>
      <c r="B116" s="353" t="s">
        <v>560</v>
      </c>
      <c r="C116" s="304"/>
      <c r="D116" s="304"/>
    </row>
    <row r="117" spans="1:4">
      <c r="A117" s="349" t="s">
        <v>561</v>
      </c>
      <c r="B117" s="353" t="s">
        <v>562</v>
      </c>
      <c r="C117" s="304"/>
      <c r="D117" s="304"/>
    </row>
    <row r="118" spans="1:4" ht="25.5">
      <c r="A118" s="349" t="s">
        <v>563</v>
      </c>
      <c r="B118" s="353" t="s">
        <v>564</v>
      </c>
      <c r="C118" s="304"/>
      <c r="D118" s="304"/>
    </row>
    <row r="119" spans="1:4">
      <c r="A119" s="354" t="s">
        <v>565</v>
      </c>
      <c r="B119" s="356" t="s">
        <v>566</v>
      </c>
      <c r="C119" s="304"/>
      <c r="D119" s="304"/>
    </row>
    <row r="120" spans="1:4">
      <c r="A120" s="349" t="s">
        <v>567</v>
      </c>
      <c r="B120" s="353" t="s">
        <v>568</v>
      </c>
      <c r="C120" s="304"/>
      <c r="D120" s="304"/>
    </row>
    <row r="121" spans="1:4">
      <c r="A121" s="349" t="s">
        <v>569</v>
      </c>
      <c r="B121" s="353" t="s">
        <v>570</v>
      </c>
      <c r="C121" s="304"/>
      <c r="D121" s="304"/>
    </row>
    <row r="122" spans="1:4">
      <c r="A122" s="349" t="s">
        <v>571</v>
      </c>
      <c r="B122" s="353" t="s">
        <v>572</v>
      </c>
      <c r="C122" s="304"/>
      <c r="D122" s="304"/>
    </row>
    <row r="123" spans="1:4">
      <c r="A123" s="349" t="s">
        <v>573</v>
      </c>
      <c r="B123" s="353" t="s">
        <v>574</v>
      </c>
      <c r="C123" s="304"/>
      <c r="D123" s="304"/>
    </row>
    <row r="124" spans="1:4">
      <c r="A124" s="349" t="s">
        <v>575</v>
      </c>
      <c r="B124" s="353" t="s">
        <v>576</v>
      </c>
      <c r="C124" s="304"/>
      <c r="D124" s="304"/>
    </row>
    <row r="125" spans="1:4">
      <c r="A125" s="349" t="s">
        <v>577</v>
      </c>
      <c r="B125" s="353" t="s">
        <v>578</v>
      </c>
      <c r="C125" s="304"/>
      <c r="D125" s="304"/>
    </row>
    <row r="126" spans="1:4">
      <c r="A126" s="349" t="s">
        <v>579</v>
      </c>
      <c r="B126" s="357" t="s">
        <v>580</v>
      </c>
      <c r="C126" s="304"/>
      <c r="D126" s="304"/>
    </row>
    <row r="127" spans="1:4">
      <c r="A127" s="349" t="s">
        <v>581</v>
      </c>
      <c r="B127" s="353" t="s">
        <v>582</v>
      </c>
      <c r="C127" s="304"/>
      <c r="D127" s="304"/>
    </row>
    <row r="128" spans="1:4">
      <c r="A128" s="349" t="s">
        <v>583</v>
      </c>
      <c r="B128" s="353" t="s">
        <v>584</v>
      </c>
      <c r="C128" s="304"/>
      <c r="D128" s="304"/>
    </row>
    <row r="129" spans="1:4">
      <c r="A129" s="349" t="s">
        <v>585</v>
      </c>
      <c r="B129" s="353" t="s">
        <v>586</v>
      </c>
      <c r="C129" s="304"/>
      <c r="D129" s="304"/>
    </row>
    <row r="130" spans="1:4">
      <c r="A130" s="349" t="s">
        <v>587</v>
      </c>
      <c r="B130" s="353" t="s">
        <v>588</v>
      </c>
      <c r="C130" s="304"/>
      <c r="D130" s="304"/>
    </row>
    <row r="131" spans="1:4">
      <c r="A131" s="349" t="s">
        <v>589</v>
      </c>
      <c r="B131" s="353" t="s">
        <v>590</v>
      </c>
      <c r="C131" s="304"/>
      <c r="D131" s="304"/>
    </row>
    <row r="132" spans="1:4">
      <c r="A132" s="349" t="s">
        <v>591</v>
      </c>
      <c r="B132" s="353" t="s">
        <v>592</v>
      </c>
      <c r="C132" s="304"/>
      <c r="D132" s="304"/>
    </row>
    <row r="133" spans="1:4">
      <c r="A133" s="349" t="s">
        <v>593</v>
      </c>
      <c r="B133" s="353" t="s">
        <v>594</v>
      </c>
      <c r="C133" s="304"/>
      <c r="D133" s="304"/>
    </row>
    <row r="134" spans="1:4">
      <c r="A134" s="349" t="s">
        <v>595</v>
      </c>
      <c r="B134" s="353" t="s">
        <v>596</v>
      </c>
      <c r="C134" s="304"/>
      <c r="D134" s="304"/>
    </row>
    <row r="135" spans="1:4">
      <c r="A135" s="349" t="s">
        <v>597</v>
      </c>
      <c r="B135" s="353" t="s">
        <v>598</v>
      </c>
      <c r="C135" s="304"/>
      <c r="D135" s="304"/>
    </row>
    <row r="136" spans="1:4">
      <c r="A136" s="349" t="s">
        <v>599</v>
      </c>
      <c r="B136" s="357" t="s">
        <v>600</v>
      </c>
      <c r="C136" s="304"/>
      <c r="D136" s="304"/>
    </row>
    <row r="137" spans="1:4">
      <c r="A137" s="349" t="s">
        <v>601</v>
      </c>
      <c r="B137" s="357" t="s">
        <v>602</v>
      </c>
      <c r="C137" s="304"/>
      <c r="D137" s="304"/>
    </row>
    <row r="138" spans="1:4" ht="18.75">
      <c r="A138" s="348">
        <v>4</v>
      </c>
      <c r="B138" s="355" t="s">
        <v>603</v>
      </c>
      <c r="C138" s="347"/>
      <c r="D138" s="347"/>
    </row>
    <row r="139" spans="1:4">
      <c r="A139" s="349" t="s">
        <v>604</v>
      </c>
      <c r="B139" s="353" t="s">
        <v>605</v>
      </c>
      <c r="C139" s="304"/>
      <c r="D139" s="304"/>
    </row>
    <row r="140" spans="1:4">
      <c r="A140" s="349" t="s">
        <v>606</v>
      </c>
      <c r="B140" s="353" t="s">
        <v>607</v>
      </c>
      <c r="C140" s="304"/>
      <c r="D140" s="304"/>
    </row>
    <row r="141" spans="1:4">
      <c r="A141" s="349" t="s">
        <v>608</v>
      </c>
      <c r="B141" s="353" t="s">
        <v>609</v>
      </c>
      <c r="C141" s="304"/>
      <c r="D141" s="304"/>
    </row>
    <row r="142" spans="1:4">
      <c r="A142" s="349" t="s">
        <v>610</v>
      </c>
      <c r="B142" s="353" t="s">
        <v>611</v>
      </c>
      <c r="C142" s="304"/>
      <c r="D142" s="304"/>
    </row>
    <row r="143" spans="1:4">
      <c r="A143" s="349" t="s">
        <v>612</v>
      </c>
      <c r="B143" s="353" t="s">
        <v>613</v>
      </c>
      <c r="C143" s="304"/>
      <c r="D143" s="304"/>
    </row>
    <row r="144" spans="1:4">
      <c r="A144" s="349" t="s">
        <v>614</v>
      </c>
      <c r="B144" s="353" t="s">
        <v>615</v>
      </c>
      <c r="C144" s="304"/>
      <c r="D144" s="304"/>
    </row>
    <row r="145" spans="1:4">
      <c r="A145" s="349" t="s">
        <v>616</v>
      </c>
      <c r="B145" s="353" t="s">
        <v>617</v>
      </c>
      <c r="C145" s="304"/>
      <c r="D145" s="304"/>
    </row>
    <row r="146" spans="1:4">
      <c r="A146" s="349" t="s">
        <v>618</v>
      </c>
      <c r="B146" s="353" t="s">
        <v>619</v>
      </c>
      <c r="C146" s="304"/>
      <c r="D146" s="304"/>
    </row>
    <row r="147" spans="1:4">
      <c r="A147" s="349" t="s">
        <v>620</v>
      </c>
      <c r="B147" s="353" t="s">
        <v>621</v>
      </c>
      <c r="C147" s="304"/>
      <c r="D147" s="304"/>
    </row>
    <row r="148" spans="1:4">
      <c r="A148" s="349" t="s">
        <v>622</v>
      </c>
      <c r="B148" s="353" t="s">
        <v>623</v>
      </c>
      <c r="C148" s="304"/>
      <c r="D148" s="304"/>
    </row>
    <row r="149" spans="1:4">
      <c r="A149" s="349" t="s">
        <v>624</v>
      </c>
      <c r="B149" s="353" t="s">
        <v>625</v>
      </c>
      <c r="C149" s="304"/>
      <c r="D149" s="304"/>
    </row>
    <row r="150" spans="1:4">
      <c r="A150" s="349" t="s">
        <v>626</v>
      </c>
      <c r="B150" s="353" t="s">
        <v>627</v>
      </c>
      <c r="C150" s="304"/>
      <c r="D150" s="304"/>
    </row>
    <row r="151" spans="1:4">
      <c r="A151" s="349" t="s">
        <v>628</v>
      </c>
      <c r="B151" s="353" t="s">
        <v>629</v>
      </c>
      <c r="C151" s="304"/>
      <c r="D151" s="304"/>
    </row>
    <row r="152" spans="1:4">
      <c r="A152" s="349" t="s">
        <v>630</v>
      </c>
      <c r="B152" s="353" t="s">
        <v>631</v>
      </c>
      <c r="C152" s="304"/>
      <c r="D152" s="304"/>
    </row>
    <row r="153" spans="1:4">
      <c r="A153" s="349" t="s">
        <v>632</v>
      </c>
      <c r="B153" s="353" t="s">
        <v>633</v>
      </c>
      <c r="C153" s="304"/>
      <c r="D153" s="304"/>
    </row>
    <row r="154" spans="1:4">
      <c r="A154" s="349" t="s">
        <v>634</v>
      </c>
      <c r="B154" s="353" t="s">
        <v>635</v>
      </c>
      <c r="C154" s="304"/>
      <c r="D154" s="304"/>
    </row>
    <row r="155" spans="1:4">
      <c r="A155" s="349" t="s">
        <v>636</v>
      </c>
      <c r="B155" s="353" t="s">
        <v>637</v>
      </c>
      <c r="C155" s="304"/>
      <c r="D155" s="304"/>
    </row>
    <row r="156" spans="1:4">
      <c r="A156" s="349" t="s">
        <v>638</v>
      </c>
      <c r="B156" s="353" t="s">
        <v>639</v>
      </c>
      <c r="C156" s="304"/>
      <c r="D156" s="304"/>
    </row>
    <row r="157" spans="1:4">
      <c r="A157" s="349" t="s">
        <v>640</v>
      </c>
      <c r="B157" s="353" t="s">
        <v>641</v>
      </c>
      <c r="C157" s="304"/>
      <c r="D157" s="304"/>
    </row>
    <row r="158" spans="1:4">
      <c r="A158" s="349" t="s">
        <v>642</v>
      </c>
      <c r="B158" s="353" t="s">
        <v>643</v>
      </c>
      <c r="C158" s="304"/>
      <c r="D158" s="304"/>
    </row>
    <row r="159" spans="1:4">
      <c r="A159" s="349" t="s">
        <v>644</v>
      </c>
      <c r="B159" s="353" t="s">
        <v>645</v>
      </c>
      <c r="C159" s="304"/>
      <c r="D159" s="304"/>
    </row>
    <row r="160" spans="1:4">
      <c r="A160" s="349" t="s">
        <v>646</v>
      </c>
      <c r="B160" s="353" t="s">
        <v>647</v>
      </c>
      <c r="C160" s="304"/>
      <c r="D160" s="304"/>
    </row>
    <row r="161" spans="1:4">
      <c r="A161" s="349" t="s">
        <v>648</v>
      </c>
      <c r="B161" s="353" t="s">
        <v>649</v>
      </c>
      <c r="C161" s="304"/>
      <c r="D161" s="304"/>
    </row>
    <row r="162" spans="1:4">
      <c r="A162" s="349" t="s">
        <v>650</v>
      </c>
      <c r="B162" s="353" t="s">
        <v>651</v>
      </c>
      <c r="C162" s="304"/>
      <c r="D162" s="304"/>
    </row>
    <row r="163" spans="1:4">
      <c r="A163" s="349" t="s">
        <v>652</v>
      </c>
      <c r="B163" s="353" t="s">
        <v>653</v>
      </c>
      <c r="C163" s="304"/>
      <c r="D163" s="304"/>
    </row>
    <row r="164" spans="1:4">
      <c r="A164" s="349" t="s">
        <v>654</v>
      </c>
      <c r="B164" s="353" t="s">
        <v>655</v>
      </c>
      <c r="C164" s="304"/>
      <c r="D164" s="304"/>
    </row>
    <row r="165" spans="1:4">
      <c r="A165" s="349" t="s">
        <v>656</v>
      </c>
      <c r="B165" s="353" t="s">
        <v>657</v>
      </c>
      <c r="C165" s="304"/>
      <c r="D165" s="304"/>
    </row>
    <row r="166" spans="1:4">
      <c r="A166" s="349" t="s">
        <v>658</v>
      </c>
      <c r="B166" s="353" t="s">
        <v>659</v>
      </c>
      <c r="C166" s="304"/>
      <c r="D166" s="304"/>
    </row>
    <row r="167" spans="1:4">
      <c r="A167" s="349" t="s">
        <v>660</v>
      </c>
      <c r="B167" s="353" t="s">
        <v>661</v>
      </c>
      <c r="C167" s="304"/>
      <c r="D167" s="304"/>
    </row>
    <row r="168" spans="1:4">
      <c r="A168" s="349" t="s">
        <v>662</v>
      </c>
      <c r="B168" s="353" t="s">
        <v>663</v>
      </c>
      <c r="C168" s="304"/>
      <c r="D168" s="304"/>
    </row>
    <row r="169" spans="1:4">
      <c r="A169" s="349" t="s">
        <v>664</v>
      </c>
      <c r="B169" s="353" t="s">
        <v>665</v>
      </c>
      <c r="C169" s="304"/>
      <c r="D169" s="304"/>
    </row>
    <row r="170" spans="1:4">
      <c r="A170" s="349" t="s">
        <v>666</v>
      </c>
      <c r="B170" s="353" t="s">
        <v>667</v>
      </c>
      <c r="C170" s="304"/>
      <c r="D170" s="304"/>
    </row>
    <row r="171" spans="1:4">
      <c r="A171" s="349" t="s">
        <v>668</v>
      </c>
      <c r="B171" s="353" t="s">
        <v>669</v>
      </c>
      <c r="C171" s="304"/>
      <c r="D171" s="304"/>
    </row>
    <row r="172" spans="1:4">
      <c r="A172" s="349" t="s">
        <v>670</v>
      </c>
      <c r="B172" s="353" t="s">
        <v>671</v>
      </c>
      <c r="C172" s="304"/>
      <c r="D172" s="304"/>
    </row>
    <row r="173" spans="1:4">
      <c r="A173" s="349" t="s">
        <v>672</v>
      </c>
      <c r="B173" s="353" t="s">
        <v>673</v>
      </c>
      <c r="C173" s="304"/>
      <c r="D173" s="304"/>
    </row>
    <row r="174" spans="1:4">
      <c r="A174" s="349" t="s">
        <v>674</v>
      </c>
      <c r="B174" s="356" t="s">
        <v>675</v>
      </c>
      <c r="C174" s="304"/>
      <c r="D174" s="304"/>
    </row>
    <row r="175" spans="1:4">
      <c r="A175" s="349" t="s">
        <v>676</v>
      </c>
      <c r="B175" s="353" t="s">
        <v>677</v>
      </c>
      <c r="C175" s="304"/>
      <c r="D175" s="304"/>
    </row>
    <row r="176" spans="1:4">
      <c r="A176" s="349" t="s">
        <v>678</v>
      </c>
      <c r="B176" s="353" t="s">
        <v>679</v>
      </c>
      <c r="C176" s="304"/>
      <c r="D176" s="304"/>
    </row>
    <row r="177" spans="1:4">
      <c r="A177" s="349" t="s">
        <v>680</v>
      </c>
      <c r="B177" s="353" t="s">
        <v>681</v>
      </c>
      <c r="C177" s="304"/>
      <c r="D177" s="304"/>
    </row>
    <row r="178" spans="1:4">
      <c r="A178" s="349" t="s">
        <v>682</v>
      </c>
      <c r="B178" s="353" t="s">
        <v>683</v>
      </c>
      <c r="C178" s="304"/>
      <c r="D178" s="304"/>
    </row>
    <row r="179" spans="1:4">
      <c r="A179" s="349" t="s">
        <v>684</v>
      </c>
      <c r="B179" s="353" t="s">
        <v>685</v>
      </c>
      <c r="C179" s="304"/>
      <c r="D179" s="304"/>
    </row>
    <row r="180" spans="1:4">
      <c r="A180" s="349" t="s">
        <v>686</v>
      </c>
      <c r="B180" s="353" t="s">
        <v>687</v>
      </c>
      <c r="C180" s="304"/>
      <c r="D180" s="304"/>
    </row>
    <row r="181" spans="1:4">
      <c r="A181" s="349" t="s">
        <v>688</v>
      </c>
      <c r="B181" s="353" t="s">
        <v>689</v>
      </c>
      <c r="C181" s="304"/>
      <c r="D181" s="304"/>
    </row>
    <row r="182" spans="1:4">
      <c r="A182" s="349" t="s">
        <v>690</v>
      </c>
      <c r="B182" s="353" t="s">
        <v>691</v>
      </c>
      <c r="C182" s="304"/>
      <c r="D182" s="304"/>
    </row>
    <row r="183" spans="1:4">
      <c r="A183" s="349" t="s">
        <v>692</v>
      </c>
      <c r="B183" s="353" t="s">
        <v>693</v>
      </c>
      <c r="C183" s="304"/>
      <c r="D183" s="304"/>
    </row>
    <row r="184" spans="1:4">
      <c r="A184" s="349" t="s">
        <v>694</v>
      </c>
      <c r="B184" s="353" t="s">
        <v>695</v>
      </c>
      <c r="C184" s="304"/>
      <c r="D184" s="304"/>
    </row>
    <row r="185" spans="1:4">
      <c r="A185" s="349" t="s">
        <v>696</v>
      </c>
      <c r="B185" s="353" t="s">
        <v>697</v>
      </c>
      <c r="C185" s="304"/>
      <c r="D185" s="304"/>
    </row>
    <row r="186" spans="1:4" ht="18.75">
      <c r="A186" s="348">
        <v>5</v>
      </c>
      <c r="B186" s="355" t="s">
        <v>698</v>
      </c>
      <c r="C186" s="347"/>
      <c r="D186" s="347"/>
    </row>
    <row r="187" spans="1:4" ht="25.5">
      <c r="A187" s="349" t="s">
        <v>699</v>
      </c>
      <c r="B187" s="353" t="s">
        <v>700</v>
      </c>
      <c r="C187" s="304"/>
      <c r="D187" s="304"/>
    </row>
    <row r="188" spans="1:4" ht="25.5">
      <c r="A188" s="349" t="s">
        <v>701</v>
      </c>
      <c r="B188" s="353" t="s">
        <v>702</v>
      </c>
      <c r="C188" s="304"/>
      <c r="D188" s="304"/>
    </row>
    <row r="189" spans="1:4">
      <c r="A189" s="349" t="s">
        <v>703</v>
      </c>
      <c r="B189" s="353" t="s">
        <v>704</v>
      </c>
      <c r="C189" s="304"/>
      <c r="D189" s="304"/>
    </row>
    <row r="190" spans="1:4" ht="25.5">
      <c r="A190" s="354" t="s">
        <v>705</v>
      </c>
      <c r="B190" s="356" t="s">
        <v>706</v>
      </c>
      <c r="C190" s="304"/>
      <c r="D190" s="304"/>
    </row>
    <row r="191" spans="1:4" ht="25.5">
      <c r="A191" s="354" t="s">
        <v>707</v>
      </c>
      <c r="B191" s="356" t="s">
        <v>708</v>
      </c>
      <c r="C191" s="304"/>
      <c r="D191" s="304"/>
    </row>
    <row r="192" spans="1:4" ht="25.5">
      <c r="A192" s="354" t="s">
        <v>709</v>
      </c>
      <c r="B192" s="356" t="s">
        <v>706</v>
      </c>
      <c r="C192" s="304"/>
      <c r="D192" s="304"/>
    </row>
    <row r="193" spans="1:4" ht="25.5">
      <c r="A193" s="354" t="s">
        <v>710</v>
      </c>
      <c r="B193" s="356" t="s">
        <v>711</v>
      </c>
      <c r="C193" s="304"/>
      <c r="D193" s="304"/>
    </row>
    <row r="194" spans="1:4">
      <c r="A194" s="349" t="s">
        <v>712</v>
      </c>
      <c r="B194" s="353" t="s">
        <v>713</v>
      </c>
      <c r="C194" s="304"/>
      <c r="D194" s="304"/>
    </row>
    <row r="195" spans="1:4">
      <c r="A195" s="349" t="s">
        <v>714</v>
      </c>
      <c r="B195" s="353" t="s">
        <v>715</v>
      </c>
      <c r="C195" s="304"/>
      <c r="D195" s="304"/>
    </row>
    <row r="196" spans="1:4">
      <c r="A196" s="349" t="s">
        <v>716</v>
      </c>
      <c r="B196" s="353" t="s">
        <v>717</v>
      </c>
      <c r="C196" s="304"/>
      <c r="D196" s="304"/>
    </row>
    <row r="197" spans="1:4">
      <c r="A197" s="349" t="s">
        <v>718</v>
      </c>
      <c r="B197" s="353" t="s">
        <v>719</v>
      </c>
      <c r="C197" s="304"/>
      <c r="D197" s="304"/>
    </row>
    <row r="198" spans="1:4" ht="25.5">
      <c r="A198" s="349" t="s">
        <v>720</v>
      </c>
      <c r="B198" s="353" t="s">
        <v>721</v>
      </c>
      <c r="C198" s="304"/>
      <c r="D198" s="304"/>
    </row>
    <row r="199" spans="1:4" ht="25.5">
      <c r="A199" s="349" t="s">
        <v>722</v>
      </c>
      <c r="B199" s="353" t="s">
        <v>723</v>
      </c>
      <c r="C199" s="304"/>
      <c r="D199" s="304"/>
    </row>
    <row r="200" spans="1:4" ht="25.5">
      <c r="A200" s="349" t="s">
        <v>724</v>
      </c>
      <c r="B200" s="353" t="s">
        <v>725</v>
      </c>
      <c r="C200" s="304"/>
      <c r="D200" s="304"/>
    </row>
    <row r="201" spans="1:4" ht="25.5">
      <c r="A201" s="349" t="s">
        <v>726</v>
      </c>
      <c r="B201" s="353" t="s">
        <v>727</v>
      </c>
      <c r="C201" s="304"/>
      <c r="D201" s="304"/>
    </row>
    <row r="202" spans="1:4" ht="25.5">
      <c r="A202" s="349" t="s">
        <v>728</v>
      </c>
      <c r="B202" s="353" t="s">
        <v>729</v>
      </c>
      <c r="C202" s="304"/>
      <c r="D202" s="304"/>
    </row>
    <row r="203" spans="1:4" ht="25.5">
      <c r="A203" s="349" t="s">
        <v>730</v>
      </c>
      <c r="B203" s="353" t="s">
        <v>731</v>
      </c>
      <c r="C203" s="304"/>
      <c r="D203" s="304"/>
    </row>
    <row r="204" spans="1:4" ht="25.5">
      <c r="A204" s="349" t="s">
        <v>732</v>
      </c>
      <c r="B204" s="353" t="s">
        <v>733</v>
      </c>
      <c r="C204" s="304"/>
      <c r="D204" s="304"/>
    </row>
    <row r="205" spans="1:4">
      <c r="A205" s="349" t="s">
        <v>734</v>
      </c>
      <c r="B205" s="353" t="s">
        <v>735</v>
      </c>
      <c r="C205" s="304"/>
      <c r="D205" s="304"/>
    </row>
    <row r="206" spans="1:4" ht="25.5">
      <c r="A206" s="349" t="s">
        <v>736</v>
      </c>
      <c r="B206" s="353" t="s">
        <v>737</v>
      </c>
      <c r="C206" s="304"/>
      <c r="D206" s="304"/>
    </row>
    <row r="207" spans="1:4">
      <c r="A207" s="349" t="s">
        <v>738</v>
      </c>
      <c r="B207" s="353" t="s">
        <v>739</v>
      </c>
      <c r="C207" s="304"/>
      <c r="D207" s="304"/>
    </row>
    <row r="208" spans="1:4" ht="25.5">
      <c r="A208" s="349" t="s">
        <v>740</v>
      </c>
      <c r="B208" s="353" t="s">
        <v>741</v>
      </c>
      <c r="C208" s="304"/>
      <c r="D208" s="304"/>
    </row>
    <row r="209" spans="1:4" ht="25.5">
      <c r="A209" s="349" t="s">
        <v>742</v>
      </c>
      <c r="B209" s="353" t="s">
        <v>743</v>
      </c>
      <c r="C209" s="304"/>
      <c r="D209" s="304"/>
    </row>
    <row r="210" spans="1:4">
      <c r="A210" s="349" t="s">
        <v>744</v>
      </c>
      <c r="B210" s="353" t="s">
        <v>745</v>
      </c>
      <c r="C210" s="304"/>
      <c r="D210" s="304"/>
    </row>
    <row r="211" spans="1:4">
      <c r="A211" s="349" t="s">
        <v>746</v>
      </c>
      <c r="B211" s="353" t="s">
        <v>747</v>
      </c>
      <c r="C211" s="304"/>
      <c r="D211" s="304"/>
    </row>
    <row r="212" spans="1:4" ht="25.5">
      <c r="A212" s="354" t="s">
        <v>748</v>
      </c>
      <c r="B212" s="356" t="s">
        <v>749</v>
      </c>
      <c r="C212" s="304"/>
      <c r="D212" s="304"/>
    </row>
    <row r="213" spans="1:4" ht="25.5">
      <c r="A213" s="354" t="s">
        <v>750</v>
      </c>
      <c r="B213" s="356" t="s">
        <v>751</v>
      </c>
      <c r="C213" s="304"/>
      <c r="D213" s="304"/>
    </row>
    <row r="214" spans="1:4" ht="25.5">
      <c r="A214" s="349" t="s">
        <v>752</v>
      </c>
      <c r="B214" s="353" t="s">
        <v>753</v>
      </c>
      <c r="C214" s="304"/>
      <c r="D214" s="304"/>
    </row>
    <row r="215" spans="1:4" ht="25.5">
      <c r="A215" s="349" t="s">
        <v>754</v>
      </c>
      <c r="B215" s="353" t="s">
        <v>755</v>
      </c>
      <c r="C215" s="304"/>
      <c r="D215" s="304"/>
    </row>
    <row r="216" spans="1:4" ht="25.5">
      <c r="A216" s="349" t="s">
        <v>756</v>
      </c>
      <c r="B216" s="353" t="s">
        <v>757</v>
      </c>
      <c r="C216" s="304"/>
      <c r="D216" s="304"/>
    </row>
    <row r="217" spans="1:4" ht="25.5">
      <c r="A217" s="349" t="s">
        <v>758</v>
      </c>
      <c r="B217" s="353" t="s">
        <v>759</v>
      </c>
      <c r="C217" s="304"/>
      <c r="D217" s="304"/>
    </row>
    <row r="218" spans="1:4" ht="25.5">
      <c r="A218" s="349" t="s">
        <v>760</v>
      </c>
      <c r="B218" s="353" t="s">
        <v>761</v>
      </c>
      <c r="C218" s="304"/>
      <c r="D218" s="304"/>
    </row>
    <row r="219" spans="1:4" ht="25.5">
      <c r="A219" s="354" t="s">
        <v>762</v>
      </c>
      <c r="B219" s="356" t="s">
        <v>763</v>
      </c>
      <c r="C219" s="304"/>
      <c r="D219" s="304"/>
    </row>
    <row r="220" spans="1:4" ht="25.5">
      <c r="A220" s="354" t="s">
        <v>764</v>
      </c>
      <c r="B220" s="356" t="s">
        <v>765</v>
      </c>
      <c r="C220" s="304"/>
      <c r="D220" s="304"/>
    </row>
    <row r="221" spans="1:4">
      <c r="A221" s="349" t="s">
        <v>766</v>
      </c>
      <c r="B221" s="357" t="s">
        <v>767</v>
      </c>
      <c r="C221" s="304"/>
      <c r="D221" s="304"/>
    </row>
    <row r="222" spans="1:4">
      <c r="A222" s="349" t="s">
        <v>768</v>
      </c>
      <c r="B222" s="357" t="s">
        <v>767</v>
      </c>
      <c r="C222" s="304"/>
      <c r="D222" s="304"/>
    </row>
    <row r="223" spans="1:4">
      <c r="A223" s="349" t="s">
        <v>769</v>
      </c>
      <c r="B223" s="357" t="s">
        <v>770</v>
      </c>
      <c r="C223" s="304"/>
      <c r="D223" s="304"/>
    </row>
    <row r="224" spans="1:4">
      <c r="A224" s="349" t="s">
        <v>771</v>
      </c>
      <c r="B224" s="357" t="s">
        <v>772</v>
      </c>
      <c r="C224" s="304"/>
      <c r="D224" s="304"/>
    </row>
    <row r="225" spans="1:4">
      <c r="A225" s="349" t="s">
        <v>773</v>
      </c>
      <c r="B225" s="353" t="s">
        <v>774</v>
      </c>
      <c r="C225" s="304"/>
      <c r="D225" s="304"/>
    </row>
    <row r="226" spans="1:4">
      <c r="A226" s="349" t="s">
        <v>775</v>
      </c>
      <c r="B226" s="353" t="s">
        <v>776</v>
      </c>
      <c r="C226" s="304"/>
      <c r="D226" s="304"/>
    </row>
    <row r="227" spans="1:4">
      <c r="A227" s="349" t="s">
        <v>777</v>
      </c>
      <c r="B227" s="353" t="s">
        <v>778</v>
      </c>
      <c r="C227" s="304"/>
      <c r="D227" s="304"/>
    </row>
    <row r="228" spans="1:4">
      <c r="A228" s="349" t="s">
        <v>779</v>
      </c>
      <c r="B228" s="353" t="s">
        <v>780</v>
      </c>
      <c r="C228" s="304"/>
      <c r="D228" s="304"/>
    </row>
    <row r="229" spans="1:4">
      <c r="A229" s="349" t="s">
        <v>781</v>
      </c>
      <c r="B229" s="353" t="s">
        <v>782</v>
      </c>
      <c r="C229" s="304"/>
      <c r="D229" s="304"/>
    </row>
    <row r="230" spans="1:4">
      <c r="A230" s="349" t="s">
        <v>783</v>
      </c>
      <c r="B230" s="353" t="s">
        <v>784</v>
      </c>
      <c r="C230" s="304"/>
      <c r="D230" s="304"/>
    </row>
    <row r="231" spans="1:4" ht="25.5">
      <c r="A231" s="349" t="s">
        <v>785</v>
      </c>
      <c r="B231" s="353" t="s">
        <v>786</v>
      </c>
      <c r="C231" s="304"/>
      <c r="D231" s="304"/>
    </row>
    <row r="232" spans="1:4" ht="25.5">
      <c r="A232" s="349" t="s">
        <v>787</v>
      </c>
      <c r="B232" s="353" t="s">
        <v>788</v>
      </c>
      <c r="C232" s="304"/>
      <c r="D232" s="304"/>
    </row>
    <row r="233" spans="1:4" ht="25.5">
      <c r="A233" s="349" t="s">
        <v>789</v>
      </c>
      <c r="B233" s="353" t="s">
        <v>790</v>
      </c>
      <c r="C233" s="304"/>
      <c r="D233" s="304"/>
    </row>
    <row r="234" spans="1:4" ht="25.5">
      <c r="A234" s="349" t="s">
        <v>791</v>
      </c>
      <c r="B234" s="353" t="s">
        <v>792</v>
      </c>
      <c r="C234" s="304"/>
      <c r="D234" s="304"/>
    </row>
    <row r="235" spans="1:4">
      <c r="A235" s="349" t="s">
        <v>793</v>
      </c>
      <c r="B235" s="353" t="s">
        <v>794</v>
      </c>
      <c r="C235" s="304"/>
      <c r="D235" s="304"/>
    </row>
    <row r="236" spans="1:4">
      <c r="A236" s="349" t="s">
        <v>795</v>
      </c>
      <c r="B236" s="353" t="s">
        <v>796</v>
      </c>
      <c r="C236" s="304"/>
      <c r="D236" s="304"/>
    </row>
    <row r="237" spans="1:4" ht="25.5">
      <c r="A237" s="349" t="s">
        <v>797</v>
      </c>
      <c r="B237" s="353" t="s">
        <v>798</v>
      </c>
      <c r="C237" s="304"/>
      <c r="D237" s="304"/>
    </row>
    <row r="238" spans="1:4" ht="25.5">
      <c r="A238" s="349" t="s">
        <v>799</v>
      </c>
      <c r="B238" s="353" t="s">
        <v>800</v>
      </c>
      <c r="C238" s="304"/>
      <c r="D238" s="304"/>
    </row>
    <row r="239" spans="1:4">
      <c r="A239" s="349" t="s">
        <v>801</v>
      </c>
      <c r="B239" s="353" t="s">
        <v>802</v>
      </c>
      <c r="C239" s="304"/>
      <c r="D239" s="304"/>
    </row>
    <row r="240" spans="1:4">
      <c r="A240" s="349" t="s">
        <v>803</v>
      </c>
      <c r="B240" s="353" t="s">
        <v>804</v>
      </c>
      <c r="C240" s="304"/>
      <c r="D240" s="304"/>
    </row>
    <row r="241" spans="1:4">
      <c r="A241" s="349" t="s">
        <v>805</v>
      </c>
      <c r="B241" s="353" t="s">
        <v>806</v>
      </c>
      <c r="C241" s="304"/>
      <c r="D241" s="304"/>
    </row>
    <row r="242" spans="1:4">
      <c r="A242" s="349" t="s">
        <v>807</v>
      </c>
      <c r="B242" s="353" t="s">
        <v>808</v>
      </c>
      <c r="C242" s="304"/>
      <c r="D242" s="304"/>
    </row>
    <row r="243" spans="1:4">
      <c r="A243" s="349" t="s">
        <v>809</v>
      </c>
      <c r="B243" s="353" t="s">
        <v>810</v>
      </c>
      <c r="C243" s="304"/>
      <c r="D243" s="304"/>
    </row>
    <row r="244" spans="1:4">
      <c r="A244" s="349" t="s">
        <v>811</v>
      </c>
      <c r="B244" s="353" t="s">
        <v>812</v>
      </c>
      <c r="C244" s="304"/>
      <c r="D244" s="304"/>
    </row>
    <row r="245" spans="1:4">
      <c r="A245" s="349" t="s">
        <v>813</v>
      </c>
      <c r="B245" s="353" t="s">
        <v>814</v>
      </c>
      <c r="C245" s="304"/>
      <c r="D245" s="304"/>
    </row>
    <row r="246" spans="1:4">
      <c r="A246" s="349" t="s">
        <v>815</v>
      </c>
      <c r="B246" s="353" t="s">
        <v>816</v>
      </c>
      <c r="C246" s="304"/>
      <c r="D246" s="304"/>
    </row>
    <row r="247" spans="1:4">
      <c r="A247" s="349" t="s">
        <v>817</v>
      </c>
      <c r="B247" s="353" t="s">
        <v>818</v>
      </c>
      <c r="C247" s="304"/>
      <c r="D247" s="304"/>
    </row>
    <row r="248" spans="1:4">
      <c r="A248" s="349" t="s">
        <v>819</v>
      </c>
      <c r="B248" s="353" t="s">
        <v>820</v>
      </c>
      <c r="C248" s="304"/>
      <c r="D248" s="304"/>
    </row>
    <row r="249" spans="1:4">
      <c r="A249" s="349" t="s">
        <v>821</v>
      </c>
      <c r="B249" s="353" t="s">
        <v>822</v>
      </c>
      <c r="C249" s="304"/>
      <c r="D249" s="304"/>
    </row>
    <row r="250" spans="1:4">
      <c r="A250" s="349" t="s">
        <v>823</v>
      </c>
      <c r="B250" s="353" t="s">
        <v>824</v>
      </c>
      <c r="C250" s="304"/>
      <c r="D250" s="304"/>
    </row>
    <row r="251" spans="1:4">
      <c r="A251" s="349" t="s">
        <v>825</v>
      </c>
      <c r="B251" s="353" t="s">
        <v>826</v>
      </c>
      <c r="C251" s="304"/>
      <c r="D251" s="304"/>
    </row>
    <row r="252" spans="1:4">
      <c r="A252" s="349" t="s">
        <v>827</v>
      </c>
      <c r="B252" s="353" t="s">
        <v>828</v>
      </c>
      <c r="C252" s="304"/>
      <c r="D252" s="304"/>
    </row>
    <row r="253" spans="1:4">
      <c r="A253" s="349" t="s">
        <v>829</v>
      </c>
      <c r="B253" s="353" t="s">
        <v>830</v>
      </c>
      <c r="C253" s="304"/>
      <c r="D253" s="304"/>
    </row>
    <row r="254" spans="1:4">
      <c r="A254" s="349" t="s">
        <v>831</v>
      </c>
      <c r="B254" s="353" t="s">
        <v>832</v>
      </c>
      <c r="C254" s="304"/>
      <c r="D254" s="304"/>
    </row>
    <row r="255" spans="1:4">
      <c r="A255" s="349" t="s">
        <v>833</v>
      </c>
      <c r="B255" s="353" t="s">
        <v>834</v>
      </c>
      <c r="C255" s="304"/>
      <c r="D255" s="304"/>
    </row>
    <row r="256" spans="1:4">
      <c r="A256" s="349" t="s">
        <v>835</v>
      </c>
      <c r="B256" s="353" t="s">
        <v>836</v>
      </c>
      <c r="C256" s="304"/>
      <c r="D256" s="304"/>
    </row>
    <row r="257" spans="1:4">
      <c r="A257" s="349" t="s">
        <v>837</v>
      </c>
      <c r="B257" s="357" t="s">
        <v>838</v>
      </c>
      <c r="C257" s="304"/>
      <c r="D257" s="304"/>
    </row>
    <row r="258" spans="1:4">
      <c r="A258" s="349" t="s">
        <v>839</v>
      </c>
      <c r="B258" s="357" t="s">
        <v>840</v>
      </c>
      <c r="C258" s="304"/>
      <c r="D258" s="304"/>
    </row>
    <row r="259" spans="1:4">
      <c r="A259" s="349" t="s">
        <v>841</v>
      </c>
      <c r="B259" s="357" t="s">
        <v>842</v>
      </c>
      <c r="C259" s="304"/>
      <c r="D259" s="304"/>
    </row>
    <row r="260" spans="1:4">
      <c r="A260" s="349" t="s">
        <v>843</v>
      </c>
      <c r="B260" s="357" t="s">
        <v>844</v>
      </c>
      <c r="C260" s="304"/>
      <c r="D260" s="304"/>
    </row>
    <row r="261" spans="1:4">
      <c r="A261" s="349" t="s">
        <v>845</v>
      </c>
      <c r="B261" s="353" t="s">
        <v>846</v>
      </c>
      <c r="C261" s="304"/>
      <c r="D261" s="304"/>
    </row>
    <row r="262" spans="1:4">
      <c r="A262" s="349" t="s">
        <v>847</v>
      </c>
      <c r="B262" s="353" t="s">
        <v>848</v>
      </c>
      <c r="C262" s="304"/>
      <c r="D262" s="304"/>
    </row>
    <row r="263" spans="1:4">
      <c r="A263" s="349" t="s">
        <v>849</v>
      </c>
      <c r="B263" s="357" t="s">
        <v>850</v>
      </c>
      <c r="C263" s="304"/>
      <c r="D263" s="304"/>
    </row>
    <row r="264" spans="1:4">
      <c r="A264" s="349" t="s">
        <v>851</v>
      </c>
      <c r="B264" s="357" t="s">
        <v>852</v>
      </c>
      <c r="C264" s="304"/>
      <c r="D264" s="304"/>
    </row>
    <row r="265" spans="1:4">
      <c r="A265" s="349" t="s">
        <v>853</v>
      </c>
      <c r="B265" s="357" t="s">
        <v>854</v>
      </c>
      <c r="C265" s="304"/>
      <c r="D265" s="304"/>
    </row>
    <row r="266" spans="1:4">
      <c r="A266" s="349" t="s">
        <v>855</v>
      </c>
      <c r="B266" s="357" t="s">
        <v>856</v>
      </c>
      <c r="C266" s="304"/>
      <c r="D266" s="304"/>
    </row>
    <row r="267" spans="1:4" ht="18.75">
      <c r="A267" s="348">
        <v>6</v>
      </c>
      <c r="B267" s="355" t="s">
        <v>857</v>
      </c>
      <c r="C267" s="347"/>
      <c r="D267" s="347"/>
    </row>
    <row r="268" spans="1:4">
      <c r="A268" s="349" t="s">
        <v>858</v>
      </c>
      <c r="B268" s="357" t="s">
        <v>859</v>
      </c>
      <c r="C268" s="304"/>
      <c r="D268" s="304"/>
    </row>
    <row r="269" spans="1:4">
      <c r="A269" s="349" t="s">
        <v>860</v>
      </c>
      <c r="B269" s="357" t="s">
        <v>861</v>
      </c>
      <c r="C269" s="304"/>
      <c r="D269" s="304"/>
    </row>
    <row r="270" spans="1:4">
      <c r="A270" s="349" t="s">
        <v>862</v>
      </c>
      <c r="B270" s="353" t="s">
        <v>863</v>
      </c>
      <c r="C270" s="304"/>
      <c r="D270" s="304"/>
    </row>
    <row r="271" spans="1:4">
      <c r="A271" s="349" t="s">
        <v>864</v>
      </c>
      <c r="B271" s="353" t="s">
        <v>865</v>
      </c>
      <c r="C271" s="304"/>
      <c r="D271" s="304"/>
    </row>
    <row r="272" spans="1:4">
      <c r="A272" s="349" t="s">
        <v>866</v>
      </c>
      <c r="B272" s="353" t="s">
        <v>867</v>
      </c>
      <c r="C272" s="304"/>
      <c r="D272" s="304"/>
    </row>
    <row r="273" spans="1:4" ht="25.5">
      <c r="A273" s="349" t="s">
        <v>868</v>
      </c>
      <c r="B273" s="353" t="s">
        <v>869</v>
      </c>
      <c r="C273" s="304"/>
      <c r="D273" s="304"/>
    </row>
    <row r="274" spans="1:4" ht="25.5">
      <c r="A274" s="349" t="s">
        <v>870</v>
      </c>
      <c r="B274" s="353" t="s">
        <v>871</v>
      </c>
      <c r="C274" s="304"/>
      <c r="D274" s="304"/>
    </row>
    <row r="275" spans="1:4">
      <c r="A275" s="349" t="s">
        <v>872</v>
      </c>
      <c r="B275" s="353" t="s">
        <v>873</v>
      </c>
      <c r="C275" s="304"/>
      <c r="D275" s="304"/>
    </row>
    <row r="276" spans="1:4">
      <c r="A276" s="349" t="s">
        <v>874</v>
      </c>
      <c r="B276" s="357" t="s">
        <v>875</v>
      </c>
      <c r="C276" s="304"/>
      <c r="D276" s="304"/>
    </row>
    <row r="277" spans="1:4">
      <c r="A277" s="349" t="s">
        <v>876</v>
      </c>
      <c r="B277" s="357" t="s">
        <v>877</v>
      </c>
      <c r="C277" s="304"/>
      <c r="D277" s="304"/>
    </row>
    <row r="278" spans="1:4">
      <c r="A278" s="349" t="s">
        <v>878</v>
      </c>
      <c r="B278" s="357" t="s">
        <v>879</v>
      </c>
      <c r="C278" s="304"/>
      <c r="D278" s="304"/>
    </row>
    <row r="279" spans="1:4">
      <c r="A279" s="349" t="s">
        <v>880</v>
      </c>
      <c r="B279" s="357" t="s">
        <v>881</v>
      </c>
      <c r="C279" s="304"/>
      <c r="D279" s="304"/>
    </row>
    <row r="280" spans="1:4">
      <c r="A280" s="349" t="s">
        <v>882</v>
      </c>
      <c r="B280" s="357" t="s">
        <v>883</v>
      </c>
      <c r="C280" s="304"/>
      <c r="D280" s="304"/>
    </row>
    <row r="281" spans="1:4">
      <c r="A281" s="349" t="s">
        <v>884</v>
      </c>
      <c r="B281" s="357" t="s">
        <v>885</v>
      </c>
      <c r="C281" s="304"/>
      <c r="D281" s="304"/>
    </row>
    <row r="282" spans="1:4">
      <c r="A282" s="349" t="s">
        <v>886</v>
      </c>
      <c r="B282" s="357" t="s">
        <v>887</v>
      </c>
      <c r="C282" s="304"/>
      <c r="D282" s="304"/>
    </row>
    <row r="283" spans="1:4">
      <c r="A283" s="349" t="s">
        <v>888</v>
      </c>
      <c r="B283" s="353" t="s">
        <v>889</v>
      </c>
      <c r="C283" s="304"/>
      <c r="D283" s="304"/>
    </row>
    <row r="284" spans="1:4">
      <c r="A284" s="354" t="s">
        <v>890</v>
      </c>
      <c r="B284" s="356" t="s">
        <v>891</v>
      </c>
      <c r="C284" s="304"/>
      <c r="D284" s="304"/>
    </row>
    <row r="285" spans="1:4">
      <c r="A285" s="354" t="s">
        <v>892</v>
      </c>
      <c r="B285" s="356" t="s">
        <v>893</v>
      </c>
      <c r="C285" s="304"/>
      <c r="D285" s="304"/>
    </row>
    <row r="286" spans="1:4">
      <c r="A286" s="349" t="s">
        <v>894</v>
      </c>
      <c r="B286" s="356" t="s">
        <v>895</v>
      </c>
      <c r="C286" s="304"/>
      <c r="D286" s="304"/>
    </row>
    <row r="287" spans="1:4">
      <c r="A287" s="349" t="s">
        <v>896</v>
      </c>
      <c r="B287" s="353" t="s">
        <v>897</v>
      </c>
      <c r="C287" s="304"/>
      <c r="D287" s="304"/>
    </row>
    <row r="288" spans="1:4">
      <c r="A288" s="349" t="s">
        <v>898</v>
      </c>
      <c r="B288" s="353" t="s">
        <v>899</v>
      </c>
      <c r="C288" s="304"/>
      <c r="D288" s="304"/>
    </row>
    <row r="289" spans="1:4">
      <c r="A289" s="349" t="s">
        <v>900</v>
      </c>
      <c r="B289" s="353" t="s">
        <v>901</v>
      </c>
      <c r="C289" s="304"/>
      <c r="D289" s="304"/>
    </row>
    <row r="290" spans="1:4">
      <c r="A290" s="349" t="s">
        <v>902</v>
      </c>
      <c r="B290" s="353" t="s">
        <v>903</v>
      </c>
      <c r="C290" s="304"/>
      <c r="D290" s="304"/>
    </row>
    <row r="291" spans="1:4">
      <c r="A291" s="349" t="s">
        <v>904</v>
      </c>
      <c r="B291" s="353" t="s">
        <v>905</v>
      </c>
      <c r="C291" s="304"/>
      <c r="D291" s="304"/>
    </row>
    <row r="292" spans="1:4">
      <c r="A292" s="349" t="s">
        <v>906</v>
      </c>
      <c r="B292" s="353" t="s">
        <v>907</v>
      </c>
      <c r="C292" s="304"/>
      <c r="D292" s="304"/>
    </row>
    <row r="293" spans="1:4">
      <c r="A293" s="349" t="s">
        <v>908</v>
      </c>
      <c r="B293" s="353" t="s">
        <v>909</v>
      </c>
      <c r="C293" s="304"/>
      <c r="D293" s="304"/>
    </row>
    <row r="294" spans="1:4">
      <c r="A294" s="349" t="s">
        <v>910</v>
      </c>
      <c r="B294" s="353" t="s">
        <v>911</v>
      </c>
      <c r="C294" s="304"/>
      <c r="D294" s="304"/>
    </row>
    <row r="295" spans="1:4">
      <c r="A295" s="349" t="s">
        <v>912</v>
      </c>
      <c r="B295" s="353" t="s">
        <v>913</v>
      </c>
      <c r="C295" s="304"/>
      <c r="D295" s="304"/>
    </row>
    <row r="296" spans="1:4">
      <c r="A296" s="349" t="s">
        <v>914</v>
      </c>
      <c r="B296" s="353" t="s">
        <v>915</v>
      </c>
      <c r="C296" s="304"/>
      <c r="D296" s="304"/>
    </row>
    <row r="297" spans="1:4">
      <c r="A297" s="349" t="s">
        <v>916</v>
      </c>
      <c r="B297" s="353" t="s">
        <v>917</v>
      </c>
      <c r="C297" s="304"/>
      <c r="D297" s="304"/>
    </row>
    <row r="298" spans="1:4">
      <c r="A298" s="349" t="s">
        <v>918</v>
      </c>
      <c r="B298" s="353" t="s">
        <v>919</v>
      </c>
      <c r="C298" s="304"/>
      <c r="D298" s="304"/>
    </row>
    <row r="299" spans="1:4">
      <c r="A299" s="349" t="s">
        <v>920</v>
      </c>
      <c r="B299" s="353" t="s">
        <v>921</v>
      </c>
      <c r="C299" s="304"/>
      <c r="D299" s="304"/>
    </row>
    <row r="300" spans="1:4">
      <c r="A300" s="349" t="s">
        <v>922</v>
      </c>
      <c r="B300" s="353" t="s">
        <v>923</v>
      </c>
      <c r="C300" s="304"/>
      <c r="D300" s="304"/>
    </row>
    <row r="301" spans="1:4">
      <c r="A301" s="349" t="s">
        <v>924</v>
      </c>
      <c r="B301" s="353" t="s">
        <v>925</v>
      </c>
      <c r="C301" s="304"/>
      <c r="D301" s="304"/>
    </row>
    <row r="302" spans="1:4">
      <c r="A302" s="349" t="s">
        <v>926</v>
      </c>
      <c r="B302" s="353" t="s">
        <v>927</v>
      </c>
      <c r="C302" s="304"/>
      <c r="D302" s="304"/>
    </row>
    <row r="303" spans="1:4">
      <c r="A303" s="349" t="s">
        <v>928</v>
      </c>
      <c r="B303" s="353" t="s">
        <v>929</v>
      </c>
      <c r="C303" s="304"/>
      <c r="D303" s="304"/>
    </row>
    <row r="304" spans="1:4">
      <c r="A304" s="349" t="s">
        <v>930</v>
      </c>
      <c r="B304" s="353" t="s">
        <v>931</v>
      </c>
      <c r="C304" s="304"/>
      <c r="D304" s="304"/>
    </row>
    <row r="305" spans="1:4">
      <c r="A305" s="349" t="s">
        <v>932</v>
      </c>
      <c r="B305" s="353" t="s">
        <v>933</v>
      </c>
      <c r="C305" s="304"/>
      <c r="D305" s="304"/>
    </row>
    <row r="306" spans="1:4">
      <c r="A306" s="349" t="s">
        <v>934</v>
      </c>
      <c r="B306" s="353" t="s">
        <v>935</v>
      </c>
      <c r="C306" s="304"/>
      <c r="D306" s="304"/>
    </row>
    <row r="307" spans="1:4">
      <c r="A307" s="349" t="s">
        <v>936</v>
      </c>
      <c r="B307" s="357" t="s">
        <v>937</v>
      </c>
      <c r="C307" s="304"/>
      <c r="D307" s="304"/>
    </row>
    <row r="308" spans="1:4">
      <c r="A308" s="349" t="s">
        <v>938</v>
      </c>
      <c r="B308" s="357" t="s">
        <v>939</v>
      </c>
      <c r="C308" s="304"/>
      <c r="D308" s="304"/>
    </row>
    <row r="309" spans="1:4">
      <c r="A309" s="349" t="s">
        <v>940</v>
      </c>
      <c r="B309" s="357" t="s">
        <v>941</v>
      </c>
      <c r="C309" s="304"/>
      <c r="D309" s="304"/>
    </row>
    <row r="310" spans="1:4" ht="25.5">
      <c r="A310" s="349" t="s">
        <v>942</v>
      </c>
      <c r="B310" s="357" t="s">
        <v>943</v>
      </c>
      <c r="C310" s="304"/>
      <c r="D310" s="304"/>
    </row>
    <row r="311" spans="1:4" ht="25.5">
      <c r="A311" s="349" t="s">
        <v>944</v>
      </c>
      <c r="B311" s="357" t="s">
        <v>945</v>
      </c>
      <c r="C311" s="304"/>
      <c r="D311" s="304"/>
    </row>
    <row r="312" spans="1:4">
      <c r="A312" s="349" t="s">
        <v>946</v>
      </c>
      <c r="B312" s="357" t="s">
        <v>947</v>
      </c>
      <c r="C312" s="304"/>
      <c r="D312" s="304"/>
    </row>
    <row r="313" spans="1:4">
      <c r="A313" s="349" t="s">
        <v>948</v>
      </c>
      <c r="B313" s="357" t="s">
        <v>949</v>
      </c>
      <c r="C313" s="304"/>
      <c r="D313" s="304"/>
    </row>
    <row r="314" spans="1:4" ht="18.75">
      <c r="A314" s="348">
        <v>7</v>
      </c>
      <c r="B314" s="355" t="s">
        <v>950</v>
      </c>
      <c r="C314" s="347"/>
      <c r="D314" s="347"/>
    </row>
    <row r="315" spans="1:4">
      <c r="A315" s="349" t="s">
        <v>951</v>
      </c>
      <c r="B315" s="357" t="s">
        <v>952</v>
      </c>
      <c r="C315" s="304"/>
      <c r="D315" s="304"/>
    </row>
    <row r="316" spans="1:4">
      <c r="A316" s="349" t="s">
        <v>953</v>
      </c>
      <c r="B316" s="357" t="s">
        <v>954</v>
      </c>
      <c r="C316" s="304"/>
      <c r="D316" s="304"/>
    </row>
    <row r="317" spans="1:4">
      <c r="A317" s="349" t="s">
        <v>955</v>
      </c>
      <c r="B317" s="357" t="s">
        <v>956</v>
      </c>
      <c r="C317" s="304"/>
      <c r="D317" s="304"/>
    </row>
    <row r="318" spans="1:4">
      <c r="A318" s="349" t="s">
        <v>957</v>
      </c>
      <c r="B318" s="357" t="s">
        <v>958</v>
      </c>
      <c r="C318" s="304"/>
      <c r="D318" s="304"/>
    </row>
    <row r="319" spans="1:4">
      <c r="A319" s="349" t="s">
        <v>959</v>
      </c>
      <c r="B319" s="357" t="s">
        <v>960</v>
      </c>
      <c r="C319" s="304"/>
      <c r="D319" s="304"/>
    </row>
    <row r="320" spans="1:4">
      <c r="A320" s="349" t="s">
        <v>961</v>
      </c>
      <c r="B320" s="357" t="s">
        <v>962</v>
      </c>
      <c r="C320" s="304"/>
      <c r="D320" s="304"/>
    </row>
    <row r="321" spans="1:4">
      <c r="A321" s="349" t="s">
        <v>963</v>
      </c>
      <c r="B321" s="357" t="s">
        <v>964</v>
      </c>
      <c r="C321" s="304"/>
      <c r="D321" s="304"/>
    </row>
    <row r="322" spans="1:4">
      <c r="A322" s="349" t="s">
        <v>965</v>
      </c>
      <c r="B322" s="356" t="s">
        <v>966</v>
      </c>
      <c r="C322" s="304"/>
      <c r="D322" s="304"/>
    </row>
    <row r="323" spans="1:4">
      <c r="A323" s="349" t="s">
        <v>967</v>
      </c>
      <c r="B323" s="356" t="s">
        <v>968</v>
      </c>
      <c r="C323" s="304"/>
      <c r="D323" s="304"/>
    </row>
    <row r="324" spans="1:4" ht="25.5">
      <c r="A324" s="349" t="s">
        <v>969</v>
      </c>
      <c r="B324" s="357" t="s">
        <v>970</v>
      </c>
      <c r="C324" s="304"/>
      <c r="D324" s="304"/>
    </row>
    <row r="325" spans="1:4" ht="25.5">
      <c r="A325" s="349" t="s">
        <v>971</v>
      </c>
      <c r="B325" s="357" t="s">
        <v>972</v>
      </c>
      <c r="C325" s="304"/>
      <c r="D325" s="304"/>
    </row>
    <row r="326" spans="1:4" ht="25.5">
      <c r="A326" s="349" t="s">
        <v>973</v>
      </c>
      <c r="B326" s="357" t="s">
        <v>974</v>
      </c>
      <c r="C326" s="304"/>
      <c r="D326" s="304"/>
    </row>
    <row r="327" spans="1:4" ht="25.5">
      <c r="A327" s="349" t="s">
        <v>975</v>
      </c>
      <c r="B327" s="357" t="s">
        <v>976</v>
      </c>
      <c r="C327" s="304"/>
      <c r="D327" s="304"/>
    </row>
    <row r="328" spans="1:4">
      <c r="A328" s="349" t="s">
        <v>977</v>
      </c>
      <c r="B328" s="356" t="s">
        <v>978</v>
      </c>
      <c r="C328" s="304"/>
      <c r="D328" s="304"/>
    </row>
    <row r="329" spans="1:4">
      <c r="A329" s="349" t="s">
        <v>979</v>
      </c>
      <c r="B329" s="356" t="s">
        <v>980</v>
      </c>
      <c r="C329" s="304"/>
      <c r="D329" s="304"/>
    </row>
    <row r="330" spans="1:4">
      <c r="A330" s="349" t="s">
        <v>981</v>
      </c>
      <c r="B330" s="357" t="s">
        <v>982</v>
      </c>
      <c r="C330" s="304"/>
      <c r="D330" s="304"/>
    </row>
    <row r="331" spans="1:4">
      <c r="A331" s="349" t="s">
        <v>983</v>
      </c>
      <c r="B331" s="357" t="s">
        <v>984</v>
      </c>
      <c r="C331" s="304"/>
      <c r="D331" s="304"/>
    </row>
    <row r="332" spans="1:4">
      <c r="A332" s="349" t="s">
        <v>985</v>
      </c>
      <c r="B332" s="353" t="s">
        <v>986</v>
      </c>
      <c r="C332" s="304"/>
      <c r="D332" s="304"/>
    </row>
    <row r="333" spans="1:4">
      <c r="A333" s="349" t="s">
        <v>987</v>
      </c>
      <c r="B333" s="353" t="s">
        <v>988</v>
      </c>
      <c r="C333" s="304"/>
      <c r="D333" s="304"/>
    </row>
    <row r="334" spans="1:4">
      <c r="A334" s="349" t="s">
        <v>989</v>
      </c>
      <c r="B334" s="353" t="s">
        <v>990</v>
      </c>
      <c r="C334" s="304"/>
      <c r="D334" s="304"/>
    </row>
    <row r="335" spans="1:4" ht="25.5">
      <c r="A335" s="349" t="s">
        <v>991</v>
      </c>
      <c r="B335" s="353" t="s">
        <v>992</v>
      </c>
      <c r="C335" s="304"/>
      <c r="D335" s="304"/>
    </row>
    <row r="336" spans="1:4" ht="25.5">
      <c r="A336" s="349" t="s">
        <v>993</v>
      </c>
      <c r="B336" s="353" t="s">
        <v>994</v>
      </c>
      <c r="C336" s="304"/>
      <c r="D336" s="304"/>
    </row>
    <row r="337" spans="1:4">
      <c r="A337" s="349" t="s">
        <v>995</v>
      </c>
      <c r="B337" s="353" t="s">
        <v>996</v>
      </c>
      <c r="C337" s="304"/>
      <c r="D337" s="304"/>
    </row>
    <row r="338" spans="1:4">
      <c r="A338" s="349" t="s">
        <v>997</v>
      </c>
      <c r="B338" s="353" t="s">
        <v>998</v>
      </c>
      <c r="C338" s="304"/>
      <c r="D338" s="304"/>
    </row>
    <row r="339" spans="1:4" ht="25.5">
      <c r="A339" s="349" t="s">
        <v>999</v>
      </c>
      <c r="B339" s="353" t="s">
        <v>1000</v>
      </c>
      <c r="C339" s="304"/>
      <c r="D339" s="304"/>
    </row>
    <row r="340" spans="1:4" ht="25.5">
      <c r="A340" s="349" t="s">
        <v>1001</v>
      </c>
      <c r="B340" s="353" t="s">
        <v>1002</v>
      </c>
      <c r="C340" s="304"/>
      <c r="D340" s="304"/>
    </row>
    <row r="341" spans="1:4">
      <c r="A341" s="349" t="s">
        <v>1003</v>
      </c>
      <c r="B341" s="353" t="s">
        <v>1004</v>
      </c>
      <c r="C341" s="304"/>
      <c r="D341" s="304"/>
    </row>
    <row r="342" spans="1:4">
      <c r="A342" s="349" t="s">
        <v>1005</v>
      </c>
      <c r="B342" s="353" t="s">
        <v>1006</v>
      </c>
      <c r="C342" s="304"/>
      <c r="D342" s="304"/>
    </row>
    <row r="343" spans="1:4" ht="37.5">
      <c r="A343" s="348">
        <v>8</v>
      </c>
      <c r="B343" s="355" t="s">
        <v>1007</v>
      </c>
      <c r="C343" s="347"/>
      <c r="D343" s="347"/>
    </row>
    <row r="344" spans="1:4" ht="25.5">
      <c r="A344" s="358" t="s">
        <v>1008</v>
      </c>
      <c r="B344" s="356" t="s">
        <v>1009</v>
      </c>
      <c r="C344" s="304"/>
      <c r="D344" s="304"/>
    </row>
    <row r="345" spans="1:4" ht="25.5">
      <c r="A345" s="358" t="s">
        <v>1010</v>
      </c>
      <c r="B345" s="356" t="s">
        <v>1011</v>
      </c>
      <c r="C345" s="304"/>
      <c r="D345" s="304"/>
    </row>
    <row r="346" spans="1:4">
      <c r="A346" s="349" t="s">
        <v>1012</v>
      </c>
      <c r="B346" s="353" t="s">
        <v>1013</v>
      </c>
      <c r="C346" s="304"/>
      <c r="D346" s="304"/>
    </row>
    <row r="347" spans="1:4">
      <c r="A347" s="349" t="s">
        <v>1014</v>
      </c>
      <c r="B347" s="353" t="s">
        <v>1015</v>
      </c>
      <c r="C347" s="304"/>
      <c r="D347" s="304"/>
    </row>
    <row r="348" spans="1:4">
      <c r="A348" s="354" t="s">
        <v>1016</v>
      </c>
      <c r="B348" s="356" t="s">
        <v>1017</v>
      </c>
      <c r="C348" s="304"/>
      <c r="D348" s="304"/>
    </row>
    <row r="349" spans="1:4">
      <c r="A349" s="354" t="s">
        <v>1018</v>
      </c>
      <c r="B349" s="356" t="s">
        <v>1019</v>
      </c>
      <c r="C349" s="304"/>
      <c r="D349" s="304"/>
    </row>
    <row r="350" spans="1:4">
      <c r="A350" s="354" t="s">
        <v>1020</v>
      </c>
      <c r="B350" s="356" t="s">
        <v>1021</v>
      </c>
      <c r="C350" s="304"/>
      <c r="D350" s="304"/>
    </row>
    <row r="351" spans="1:4">
      <c r="A351" s="354" t="s">
        <v>1022</v>
      </c>
      <c r="B351" s="356" t="s">
        <v>1023</v>
      </c>
      <c r="C351" s="304"/>
      <c r="D351" s="304"/>
    </row>
    <row r="352" spans="1:4">
      <c r="A352" s="354" t="s">
        <v>1024</v>
      </c>
      <c r="B352" s="356" t="s">
        <v>1025</v>
      </c>
      <c r="C352" s="304"/>
      <c r="D352" s="304"/>
    </row>
    <row r="353" spans="1:4">
      <c r="A353" s="349" t="s">
        <v>1026</v>
      </c>
      <c r="B353" s="357" t="s">
        <v>1027</v>
      </c>
      <c r="C353" s="304"/>
      <c r="D353" s="304"/>
    </row>
    <row r="354" spans="1:4">
      <c r="A354" s="349" t="s">
        <v>1028</v>
      </c>
      <c r="B354" s="357" t="s">
        <v>1029</v>
      </c>
      <c r="C354" s="304"/>
      <c r="D354" s="304"/>
    </row>
    <row r="355" spans="1:4">
      <c r="A355" s="349" t="s">
        <v>1030</v>
      </c>
      <c r="B355" s="353" t="s">
        <v>1031</v>
      </c>
      <c r="C355" s="304"/>
      <c r="D355" s="304"/>
    </row>
    <row r="356" spans="1:4">
      <c r="A356" s="349" t="s">
        <v>1032</v>
      </c>
      <c r="B356" s="353" t="s">
        <v>1033</v>
      </c>
      <c r="C356" s="304"/>
      <c r="D356" s="304"/>
    </row>
    <row r="357" spans="1:4">
      <c r="A357" s="349" t="s">
        <v>1034</v>
      </c>
      <c r="B357" s="353" t="s">
        <v>1035</v>
      </c>
      <c r="C357" s="304"/>
      <c r="D357" s="304"/>
    </row>
    <row r="358" spans="1:4">
      <c r="A358" s="349" t="s">
        <v>1036</v>
      </c>
      <c r="B358" s="353" t="s">
        <v>1037</v>
      </c>
      <c r="C358" s="304"/>
      <c r="D358" s="304"/>
    </row>
    <row r="359" spans="1:4">
      <c r="A359" s="349" t="s">
        <v>1038</v>
      </c>
      <c r="B359" s="353" t="s">
        <v>1039</v>
      </c>
      <c r="C359" s="304"/>
      <c r="D359" s="304"/>
    </row>
    <row r="360" spans="1:4">
      <c r="A360" s="349" t="s">
        <v>1040</v>
      </c>
      <c r="B360" s="353" t="s">
        <v>1039</v>
      </c>
      <c r="C360" s="304"/>
      <c r="D360" s="304"/>
    </row>
    <row r="361" spans="1:4">
      <c r="A361" s="349" t="s">
        <v>1041</v>
      </c>
      <c r="B361" s="357" t="s">
        <v>1042</v>
      </c>
      <c r="C361" s="304"/>
      <c r="D361" s="304"/>
    </row>
    <row r="362" spans="1:4">
      <c r="A362" s="349" t="s">
        <v>1043</v>
      </c>
      <c r="B362" s="357" t="s">
        <v>1044</v>
      </c>
      <c r="C362" s="304"/>
      <c r="D362" s="304"/>
    </row>
    <row r="363" spans="1:4">
      <c r="A363" s="349" t="s">
        <v>1045</v>
      </c>
      <c r="B363" s="353" t="s">
        <v>1046</v>
      </c>
      <c r="C363" s="304"/>
      <c r="D363" s="304"/>
    </row>
    <row r="364" spans="1:4" ht="25.5">
      <c r="A364" s="349" t="s">
        <v>1047</v>
      </c>
      <c r="B364" s="353" t="s">
        <v>1048</v>
      </c>
      <c r="C364" s="304"/>
      <c r="D364" s="304"/>
    </row>
    <row r="365" spans="1:4" ht="25.5">
      <c r="A365" s="349" t="s">
        <v>1049</v>
      </c>
      <c r="B365" s="353" t="s">
        <v>1050</v>
      </c>
      <c r="C365" s="304"/>
      <c r="D365" s="304"/>
    </row>
    <row r="366" spans="1:4" ht="25.5">
      <c r="A366" s="349" t="s">
        <v>1051</v>
      </c>
      <c r="B366" s="353" t="s">
        <v>1052</v>
      </c>
      <c r="C366" s="304"/>
      <c r="D366" s="304"/>
    </row>
    <row r="367" spans="1:4">
      <c r="A367" s="349" t="s">
        <v>1053</v>
      </c>
      <c r="B367" s="353" t="s">
        <v>1054</v>
      </c>
      <c r="C367" s="304"/>
      <c r="D367" s="304"/>
    </row>
    <row r="368" spans="1:4">
      <c r="A368" s="349" t="s">
        <v>1055</v>
      </c>
      <c r="B368" s="353" t="s">
        <v>1056</v>
      </c>
      <c r="C368" s="304"/>
      <c r="D368" s="304"/>
    </row>
    <row r="369" spans="1:4">
      <c r="A369" s="349" t="s">
        <v>1057</v>
      </c>
      <c r="B369" s="353" t="s">
        <v>1058</v>
      </c>
      <c r="C369" s="304"/>
      <c r="D369" s="304"/>
    </row>
    <row r="370" spans="1:4">
      <c r="A370" s="349" t="s">
        <v>1059</v>
      </c>
      <c r="B370" s="353" t="s">
        <v>1060</v>
      </c>
      <c r="C370" s="304"/>
      <c r="D370" s="304"/>
    </row>
    <row r="371" spans="1:4">
      <c r="A371" s="349" t="s">
        <v>1061</v>
      </c>
      <c r="B371" s="356" t="s">
        <v>1062</v>
      </c>
      <c r="C371" s="304"/>
      <c r="D371" s="304"/>
    </row>
    <row r="372" spans="1:4">
      <c r="A372" s="349" t="s">
        <v>1063</v>
      </c>
      <c r="B372" s="356" t="s">
        <v>1064</v>
      </c>
      <c r="C372" s="304"/>
      <c r="D372" s="304"/>
    </row>
    <row r="373" spans="1:4">
      <c r="A373" s="349" t="s">
        <v>1065</v>
      </c>
      <c r="B373" s="353" t="s">
        <v>1066</v>
      </c>
      <c r="C373" s="304"/>
      <c r="D373" s="304"/>
    </row>
    <row r="374" spans="1:4">
      <c r="A374" s="349" t="s">
        <v>1067</v>
      </c>
      <c r="B374" s="356" t="s">
        <v>1068</v>
      </c>
      <c r="C374" s="304"/>
      <c r="D374" s="304"/>
    </row>
    <row r="375" spans="1:4">
      <c r="A375" s="349" t="s">
        <v>1069</v>
      </c>
      <c r="B375" s="356" t="s">
        <v>1070</v>
      </c>
      <c r="C375" s="304"/>
      <c r="D375" s="304"/>
    </row>
    <row r="376" spans="1:4">
      <c r="A376" s="349" t="s">
        <v>1071</v>
      </c>
      <c r="B376" s="353" t="s">
        <v>1072</v>
      </c>
      <c r="C376" s="304"/>
      <c r="D376" s="304"/>
    </row>
    <row r="377" spans="1:4">
      <c r="A377" s="349" t="s">
        <v>1073</v>
      </c>
      <c r="B377" s="353" t="s">
        <v>1074</v>
      </c>
      <c r="C377" s="304"/>
      <c r="D377" s="304"/>
    </row>
    <row r="378" spans="1:4">
      <c r="A378" s="349" t="s">
        <v>1075</v>
      </c>
      <c r="B378" s="353" t="s">
        <v>1076</v>
      </c>
      <c r="C378" s="304"/>
      <c r="D378" s="304"/>
    </row>
    <row r="379" spans="1:4">
      <c r="A379" s="349" t="s">
        <v>1077</v>
      </c>
      <c r="B379" s="356" t="s">
        <v>1078</v>
      </c>
      <c r="C379" s="304"/>
      <c r="D379" s="304"/>
    </row>
    <row r="380" spans="1:4">
      <c r="A380" s="349" t="s">
        <v>1079</v>
      </c>
      <c r="B380" s="356" t="s">
        <v>1080</v>
      </c>
      <c r="C380" s="304"/>
      <c r="D380" s="304"/>
    </row>
    <row r="381" spans="1:4">
      <c r="A381" s="349" t="s">
        <v>1081</v>
      </c>
      <c r="B381" s="356" t="s">
        <v>1082</v>
      </c>
      <c r="C381" s="304"/>
      <c r="D381" s="304"/>
    </row>
    <row r="382" spans="1:4">
      <c r="A382" s="349" t="s">
        <v>1083</v>
      </c>
      <c r="B382" s="353" t="s">
        <v>1084</v>
      </c>
      <c r="C382" s="304"/>
      <c r="D382" s="304"/>
    </row>
    <row r="383" spans="1:4">
      <c r="A383" s="349" t="s">
        <v>1085</v>
      </c>
      <c r="B383" s="353" t="s">
        <v>1086</v>
      </c>
      <c r="C383" s="304"/>
      <c r="D383" s="304"/>
    </row>
    <row r="384" spans="1:4">
      <c r="A384" s="349" t="s">
        <v>1087</v>
      </c>
      <c r="B384" s="353" t="s">
        <v>1088</v>
      </c>
      <c r="C384" s="304"/>
      <c r="D384" s="304"/>
    </row>
    <row r="385" spans="1:4">
      <c r="A385" s="349" t="s">
        <v>1089</v>
      </c>
      <c r="B385" s="353" t="s">
        <v>1090</v>
      </c>
      <c r="C385" s="304"/>
      <c r="D385" s="304"/>
    </row>
    <row r="386" spans="1:4">
      <c r="A386" s="349" t="s">
        <v>1091</v>
      </c>
      <c r="B386" s="353" t="s">
        <v>1092</v>
      </c>
      <c r="C386" s="304"/>
      <c r="D386" s="304"/>
    </row>
    <row r="387" spans="1:4">
      <c r="A387" s="349" t="s">
        <v>1093</v>
      </c>
      <c r="B387" s="353" t="s">
        <v>1094</v>
      </c>
      <c r="C387" s="304"/>
      <c r="D387" s="304"/>
    </row>
    <row r="388" spans="1:4">
      <c r="A388" s="349" t="s">
        <v>1095</v>
      </c>
      <c r="B388" s="353" t="s">
        <v>1096</v>
      </c>
      <c r="C388" s="304"/>
      <c r="D388" s="304"/>
    </row>
    <row r="389" spans="1:4">
      <c r="A389" s="349" t="s">
        <v>1097</v>
      </c>
      <c r="B389" s="353" t="s">
        <v>1098</v>
      </c>
      <c r="C389" s="304"/>
      <c r="D389" s="304"/>
    </row>
    <row r="390" spans="1:4">
      <c r="A390" s="349" t="s">
        <v>1099</v>
      </c>
      <c r="B390" s="353" t="s">
        <v>1100</v>
      </c>
      <c r="C390" s="304"/>
      <c r="D390" s="304"/>
    </row>
    <row r="391" spans="1:4">
      <c r="A391" s="349" t="s">
        <v>1101</v>
      </c>
      <c r="B391" s="353" t="s">
        <v>1102</v>
      </c>
      <c r="C391" s="304"/>
      <c r="D391" s="304"/>
    </row>
    <row r="392" spans="1:4">
      <c r="A392" s="349" t="s">
        <v>1103</v>
      </c>
      <c r="B392" s="353" t="s">
        <v>1104</v>
      </c>
      <c r="C392" s="304"/>
      <c r="D392" s="304"/>
    </row>
    <row r="393" spans="1:4">
      <c r="A393" s="349" t="s">
        <v>1105</v>
      </c>
      <c r="B393" s="353" t="s">
        <v>1106</v>
      </c>
      <c r="C393" s="304"/>
      <c r="D393" s="304"/>
    </row>
    <row r="394" spans="1:4">
      <c r="A394" s="349" t="s">
        <v>1107</v>
      </c>
      <c r="B394" s="356" t="s">
        <v>1108</v>
      </c>
      <c r="C394" s="304"/>
      <c r="D394" s="304"/>
    </row>
    <row r="395" spans="1:4">
      <c r="A395" s="349" t="s">
        <v>1109</v>
      </c>
      <c r="B395" s="356" t="s">
        <v>1110</v>
      </c>
      <c r="C395" s="304"/>
      <c r="D395" s="304"/>
    </row>
    <row r="396" spans="1:4">
      <c r="A396" s="349" t="s">
        <v>1111</v>
      </c>
      <c r="B396" s="356" t="s">
        <v>1112</v>
      </c>
      <c r="C396" s="304"/>
      <c r="D396" s="304"/>
    </row>
    <row r="397" spans="1:4">
      <c r="A397" s="349" t="s">
        <v>1113</v>
      </c>
      <c r="B397" s="356" t="s">
        <v>1114</v>
      </c>
      <c r="C397" s="304"/>
      <c r="D397" s="304"/>
    </row>
    <row r="398" spans="1:4">
      <c r="A398" s="349" t="s">
        <v>1115</v>
      </c>
      <c r="B398" s="353" t="s">
        <v>1116</v>
      </c>
      <c r="C398" s="304"/>
      <c r="D398" s="304"/>
    </row>
    <row r="399" spans="1:4">
      <c r="A399" s="349" t="s">
        <v>1117</v>
      </c>
      <c r="B399" s="353" t="s">
        <v>1118</v>
      </c>
      <c r="C399" s="304"/>
      <c r="D399" s="304"/>
    </row>
    <row r="400" spans="1:4">
      <c r="A400" s="349" t="s">
        <v>1119</v>
      </c>
      <c r="B400" s="353" t="s">
        <v>1120</v>
      </c>
      <c r="C400" s="304"/>
      <c r="D400" s="304"/>
    </row>
    <row r="401" spans="1:4">
      <c r="A401" s="349" t="s">
        <v>1121</v>
      </c>
      <c r="B401" s="353" t="s">
        <v>1122</v>
      </c>
      <c r="C401" s="304"/>
      <c r="D401" s="304"/>
    </row>
    <row r="402" spans="1:4">
      <c r="A402" s="349" t="s">
        <v>1123</v>
      </c>
      <c r="B402" s="353" t="s">
        <v>1124</v>
      </c>
      <c r="C402" s="304"/>
      <c r="D402" s="304"/>
    </row>
    <row r="403" spans="1:4">
      <c r="A403" s="349" t="s">
        <v>1125</v>
      </c>
      <c r="B403" s="353" t="s">
        <v>1126</v>
      </c>
      <c r="C403" s="304"/>
      <c r="D403" s="304"/>
    </row>
    <row r="404" spans="1:4">
      <c r="A404" s="349" t="s">
        <v>1127</v>
      </c>
      <c r="B404" s="353" t="s">
        <v>1128</v>
      </c>
      <c r="C404" s="304"/>
      <c r="D404" s="304"/>
    </row>
    <row r="405" spans="1:4">
      <c r="A405" s="349" t="s">
        <v>1129</v>
      </c>
      <c r="B405" s="353" t="s">
        <v>1130</v>
      </c>
      <c r="C405" s="304"/>
      <c r="D405" s="304"/>
    </row>
    <row r="406" spans="1:4">
      <c r="A406" s="349" t="s">
        <v>1131</v>
      </c>
      <c r="B406" s="353" t="s">
        <v>1132</v>
      </c>
      <c r="C406" s="304"/>
      <c r="D406" s="304"/>
    </row>
    <row r="407" spans="1:4">
      <c r="A407" s="349" t="s">
        <v>1133</v>
      </c>
      <c r="B407" s="353" t="s">
        <v>1134</v>
      </c>
      <c r="C407" s="304"/>
      <c r="D407" s="304"/>
    </row>
    <row r="408" spans="1:4">
      <c r="A408" s="349" t="s">
        <v>1135</v>
      </c>
      <c r="B408" s="353" t="s">
        <v>1136</v>
      </c>
      <c r="C408" s="304"/>
      <c r="D408" s="304"/>
    </row>
    <row r="409" spans="1:4">
      <c r="A409" s="349" t="s">
        <v>1137</v>
      </c>
      <c r="B409" s="353" t="s">
        <v>1138</v>
      </c>
      <c r="C409" s="304"/>
      <c r="D409" s="304"/>
    </row>
    <row r="410" spans="1:4">
      <c r="A410" s="349" t="s">
        <v>1139</v>
      </c>
      <c r="B410" s="353" t="s">
        <v>1140</v>
      </c>
      <c r="C410" s="304"/>
      <c r="D410" s="304"/>
    </row>
    <row r="411" spans="1:4">
      <c r="A411" s="349" t="s">
        <v>1141</v>
      </c>
      <c r="B411" s="350" t="s">
        <v>1142</v>
      </c>
      <c r="C411" s="304"/>
      <c r="D411" s="304"/>
    </row>
    <row r="412" spans="1:4">
      <c r="A412" s="349" t="s">
        <v>1143</v>
      </c>
      <c r="B412" s="350" t="s">
        <v>1144</v>
      </c>
      <c r="C412" s="304"/>
      <c r="D412" s="304"/>
    </row>
    <row r="413" spans="1:4">
      <c r="A413" s="349" t="s">
        <v>1145</v>
      </c>
      <c r="B413" s="350" t="s">
        <v>1146</v>
      </c>
      <c r="C413" s="304"/>
      <c r="D413" s="304"/>
    </row>
    <row r="414" spans="1:4">
      <c r="A414" s="349" t="s">
        <v>1147</v>
      </c>
      <c r="B414" s="350" t="s">
        <v>1148</v>
      </c>
      <c r="C414" s="304"/>
      <c r="D414" s="304"/>
    </row>
    <row r="415" spans="1:4">
      <c r="A415" s="349" t="s">
        <v>1149</v>
      </c>
      <c r="B415" s="350" t="s">
        <v>1150</v>
      </c>
      <c r="C415" s="304"/>
      <c r="D415" s="304"/>
    </row>
    <row r="416" spans="1:4">
      <c r="A416" s="349" t="s">
        <v>1151</v>
      </c>
      <c r="B416" s="350" t="s">
        <v>1152</v>
      </c>
      <c r="C416" s="304"/>
      <c r="D416" s="304"/>
    </row>
    <row r="417" spans="1:4">
      <c r="A417" s="349" t="s">
        <v>1153</v>
      </c>
      <c r="B417" s="359" t="s">
        <v>1154</v>
      </c>
      <c r="C417" s="304"/>
      <c r="D417" s="304"/>
    </row>
    <row r="418" spans="1:4">
      <c r="A418" s="349" t="s">
        <v>1155</v>
      </c>
      <c r="B418" s="350" t="s">
        <v>1156</v>
      </c>
      <c r="C418" s="304"/>
      <c r="D418" s="304"/>
    </row>
    <row r="419" spans="1:4">
      <c r="A419" s="349" t="s">
        <v>1157</v>
      </c>
      <c r="B419" s="350" t="s">
        <v>1158</v>
      </c>
      <c r="C419" s="304"/>
      <c r="D419" s="304"/>
    </row>
    <row r="420" spans="1:4">
      <c r="A420" s="349" t="s">
        <v>1159</v>
      </c>
      <c r="B420" s="350" t="s">
        <v>1160</v>
      </c>
      <c r="C420" s="304"/>
      <c r="D420" s="304"/>
    </row>
    <row r="421" spans="1:4">
      <c r="A421" s="349" t="s">
        <v>1161</v>
      </c>
      <c r="B421" s="350" t="s">
        <v>1162</v>
      </c>
      <c r="C421" s="304"/>
      <c r="D421" s="304"/>
    </row>
    <row r="422" spans="1:4">
      <c r="A422" s="349" t="s">
        <v>1163</v>
      </c>
      <c r="B422" s="350" t="s">
        <v>1164</v>
      </c>
      <c r="C422" s="304"/>
      <c r="D422" s="304"/>
    </row>
    <row r="423" spans="1:4">
      <c r="A423" s="349" t="s">
        <v>1165</v>
      </c>
      <c r="B423" s="350" t="s">
        <v>1166</v>
      </c>
      <c r="C423" s="304"/>
      <c r="D423" s="304"/>
    </row>
    <row r="424" spans="1:4">
      <c r="A424" s="349" t="s">
        <v>1167</v>
      </c>
      <c r="B424" s="350" t="s">
        <v>1168</v>
      </c>
      <c r="C424" s="304"/>
      <c r="D424" s="304"/>
    </row>
    <row r="425" spans="1:4">
      <c r="A425" s="349" t="s">
        <v>1169</v>
      </c>
      <c r="B425" s="350" t="s">
        <v>1170</v>
      </c>
      <c r="C425" s="304"/>
      <c r="D425" s="304"/>
    </row>
    <row r="426" spans="1:4">
      <c r="A426" s="349" t="s">
        <v>1171</v>
      </c>
      <c r="B426" s="350" t="s">
        <v>1172</v>
      </c>
      <c r="C426" s="304"/>
      <c r="D426" s="304"/>
    </row>
    <row r="427" spans="1:4">
      <c r="A427" s="349" t="s">
        <v>1173</v>
      </c>
      <c r="B427" s="350" t="s">
        <v>1174</v>
      </c>
      <c r="C427" s="304"/>
      <c r="D427" s="304"/>
    </row>
    <row r="428" spans="1:4" ht="18.75">
      <c r="A428" s="348">
        <v>9</v>
      </c>
      <c r="B428" s="355" t="s">
        <v>1175</v>
      </c>
      <c r="C428" s="347"/>
      <c r="D428" s="347"/>
    </row>
    <row r="429" spans="1:4">
      <c r="A429" s="349" t="s">
        <v>1176</v>
      </c>
      <c r="B429" s="359" t="s">
        <v>1177</v>
      </c>
      <c r="C429" s="304"/>
      <c r="D429" s="304"/>
    </row>
    <row r="430" spans="1:4">
      <c r="A430" s="349" t="s">
        <v>1178</v>
      </c>
      <c r="B430" s="359" t="s">
        <v>1179</v>
      </c>
      <c r="C430" s="304"/>
      <c r="D430" s="304"/>
    </row>
    <row r="431" spans="1:4">
      <c r="A431" s="349" t="s">
        <v>1180</v>
      </c>
      <c r="B431" s="359" t="s">
        <v>1181</v>
      </c>
      <c r="C431" s="304"/>
      <c r="D431" s="304"/>
    </row>
    <row r="432" spans="1:4">
      <c r="A432" s="349" t="s">
        <v>1182</v>
      </c>
      <c r="B432" s="351" t="s">
        <v>1183</v>
      </c>
      <c r="C432" s="304"/>
      <c r="D432" s="304"/>
    </row>
    <row r="433" spans="1:4">
      <c r="A433" s="349" t="s">
        <v>1184</v>
      </c>
      <c r="B433" s="350" t="s">
        <v>1185</v>
      </c>
      <c r="C433" s="304"/>
      <c r="D433" s="304"/>
    </row>
    <row r="434" spans="1:4">
      <c r="A434" s="349" t="s">
        <v>1186</v>
      </c>
      <c r="B434" s="350" t="s">
        <v>1187</v>
      </c>
      <c r="C434" s="304"/>
      <c r="D434" s="304"/>
    </row>
    <row r="435" spans="1:4">
      <c r="A435" s="349" t="s">
        <v>1188</v>
      </c>
      <c r="B435" s="350" t="s">
        <v>1189</v>
      </c>
      <c r="C435" s="304"/>
      <c r="D435" s="304"/>
    </row>
    <row r="436" spans="1:4">
      <c r="A436" s="349" t="s">
        <v>1190</v>
      </c>
      <c r="B436" s="350" t="s">
        <v>1191</v>
      </c>
      <c r="C436" s="304"/>
      <c r="D436" s="304"/>
    </row>
    <row r="437" spans="1:4">
      <c r="A437" s="349" t="s">
        <v>1192</v>
      </c>
      <c r="B437" s="350" t="s">
        <v>1193</v>
      </c>
      <c r="C437" s="304"/>
      <c r="D437" s="304"/>
    </row>
    <row r="438" spans="1:4">
      <c r="A438" s="349" t="s">
        <v>1194</v>
      </c>
      <c r="B438" s="350" t="s">
        <v>1195</v>
      </c>
      <c r="C438" s="304"/>
      <c r="D438" s="304"/>
    </row>
    <row r="439" spans="1:4" ht="25.5">
      <c r="A439" s="349" t="s">
        <v>1196</v>
      </c>
      <c r="B439" s="350" t="s">
        <v>1197</v>
      </c>
      <c r="C439" s="304"/>
      <c r="D439" s="304"/>
    </row>
    <row r="440" spans="1:4">
      <c r="A440" s="349" t="s">
        <v>1198</v>
      </c>
      <c r="B440" s="350" t="s">
        <v>1199</v>
      </c>
      <c r="C440" s="304"/>
      <c r="D440" s="304"/>
    </row>
    <row r="441" spans="1:4" ht="25.5">
      <c r="A441" s="349" t="s">
        <v>1200</v>
      </c>
      <c r="B441" s="350" t="s">
        <v>1201</v>
      </c>
      <c r="C441" s="304"/>
      <c r="D441" s="304"/>
    </row>
    <row r="442" spans="1:4" ht="25.5">
      <c r="A442" s="349" t="s">
        <v>1202</v>
      </c>
      <c r="B442" s="350" t="s">
        <v>1203</v>
      </c>
      <c r="C442" s="304"/>
      <c r="D442" s="304"/>
    </row>
    <row r="443" spans="1:4">
      <c r="A443" s="349" t="s">
        <v>1204</v>
      </c>
      <c r="B443" s="350" t="s">
        <v>1205</v>
      </c>
      <c r="C443" s="304"/>
      <c r="D443" s="304"/>
    </row>
    <row r="444" spans="1:4">
      <c r="A444" s="349" t="s">
        <v>1206</v>
      </c>
      <c r="B444" s="350" t="s">
        <v>1207</v>
      </c>
      <c r="C444" s="304"/>
      <c r="D444" s="304"/>
    </row>
    <row r="445" spans="1:4">
      <c r="A445" s="349" t="s">
        <v>1208</v>
      </c>
      <c r="B445" s="350" t="s">
        <v>1209</v>
      </c>
      <c r="C445" s="304"/>
      <c r="D445" s="304"/>
    </row>
    <row r="446" spans="1:4">
      <c r="A446" s="349" t="s">
        <v>1210</v>
      </c>
      <c r="B446" s="350" t="s">
        <v>1211</v>
      </c>
      <c r="C446" s="304"/>
      <c r="D446" s="304"/>
    </row>
    <row r="447" spans="1:4">
      <c r="A447" s="349" t="s">
        <v>1212</v>
      </c>
      <c r="B447" s="350" t="s">
        <v>1213</v>
      </c>
      <c r="C447" s="304"/>
      <c r="D447" s="304"/>
    </row>
    <row r="448" spans="1:4">
      <c r="A448" s="349" t="s">
        <v>1214</v>
      </c>
      <c r="B448" s="350" t="s">
        <v>1215</v>
      </c>
      <c r="C448" s="304"/>
      <c r="D448" s="304"/>
    </row>
    <row r="449" spans="1:4">
      <c r="A449" s="349" t="s">
        <v>1216</v>
      </c>
      <c r="B449" s="359" t="s">
        <v>1217</v>
      </c>
      <c r="C449" s="304"/>
      <c r="D449" s="304"/>
    </row>
    <row r="450" spans="1:4">
      <c r="A450" s="349" t="s">
        <v>1218</v>
      </c>
      <c r="B450" s="359" t="s">
        <v>1219</v>
      </c>
      <c r="C450" s="304"/>
      <c r="D450" s="304"/>
    </row>
    <row r="451" spans="1:4">
      <c r="A451" s="349" t="s">
        <v>1220</v>
      </c>
      <c r="B451" s="350" t="s">
        <v>1221</v>
      </c>
      <c r="C451" s="304"/>
      <c r="D451" s="304"/>
    </row>
    <row r="452" spans="1:4">
      <c r="A452" s="349" t="s">
        <v>1222</v>
      </c>
      <c r="B452" s="350" t="s">
        <v>1223</v>
      </c>
      <c r="C452" s="304"/>
      <c r="D452" s="304"/>
    </row>
    <row r="453" spans="1:4">
      <c r="A453" s="349" t="s">
        <v>1224</v>
      </c>
      <c r="B453" s="350" t="s">
        <v>1225</v>
      </c>
      <c r="C453" s="304"/>
      <c r="D453" s="304"/>
    </row>
    <row r="454" spans="1:4">
      <c r="A454" s="349" t="s">
        <v>1226</v>
      </c>
      <c r="B454" s="350" t="s">
        <v>1227</v>
      </c>
      <c r="C454" s="304"/>
      <c r="D454" s="304"/>
    </row>
    <row r="455" spans="1:4">
      <c r="A455" s="349" t="s">
        <v>1228</v>
      </c>
      <c r="B455" s="350" t="s">
        <v>1229</v>
      </c>
      <c r="C455" s="304"/>
      <c r="D455" s="304"/>
    </row>
    <row r="456" spans="1:4">
      <c r="A456" s="349" t="s">
        <v>1230</v>
      </c>
      <c r="B456" s="350" t="s">
        <v>1231</v>
      </c>
      <c r="C456" s="304"/>
      <c r="D456" s="304"/>
    </row>
    <row r="457" spans="1:4">
      <c r="A457" s="349" t="s">
        <v>1232</v>
      </c>
      <c r="B457" s="350" t="s">
        <v>1233</v>
      </c>
      <c r="C457" s="304"/>
      <c r="D457" s="304"/>
    </row>
    <row r="458" spans="1:4">
      <c r="A458" s="349" t="s">
        <v>1234</v>
      </c>
      <c r="B458" s="350" t="s">
        <v>1235</v>
      </c>
      <c r="C458" s="304"/>
      <c r="D458" s="304"/>
    </row>
    <row r="459" spans="1:4">
      <c r="A459" s="349" t="s">
        <v>1236</v>
      </c>
      <c r="B459" s="350" t="s">
        <v>1237</v>
      </c>
      <c r="C459" s="304"/>
      <c r="D459" s="304"/>
    </row>
    <row r="460" spans="1:4">
      <c r="A460" s="349" t="s">
        <v>1238</v>
      </c>
      <c r="B460" s="350" t="s">
        <v>1239</v>
      </c>
      <c r="C460" s="304"/>
      <c r="D460" s="304"/>
    </row>
    <row r="461" spans="1:4">
      <c r="A461" s="349" t="s">
        <v>1240</v>
      </c>
      <c r="B461" s="350" t="s">
        <v>1241</v>
      </c>
      <c r="C461" s="304"/>
      <c r="D461" s="304"/>
    </row>
    <row r="462" spans="1:4">
      <c r="A462" s="349" t="s">
        <v>1242</v>
      </c>
      <c r="B462" s="350" t="s">
        <v>1243</v>
      </c>
      <c r="C462" s="304"/>
      <c r="D462" s="304"/>
    </row>
    <row r="463" spans="1:4" ht="37.5">
      <c r="A463" s="348">
        <v>10</v>
      </c>
      <c r="B463" s="355" t="s">
        <v>1244</v>
      </c>
      <c r="C463" s="347"/>
      <c r="D463" s="347"/>
    </row>
    <row r="464" spans="1:4">
      <c r="A464" s="349" t="s">
        <v>1245</v>
      </c>
      <c r="B464" s="350" t="s">
        <v>1246</v>
      </c>
      <c r="C464" s="304"/>
      <c r="D464" s="304"/>
    </row>
    <row r="465" spans="1:4">
      <c r="A465" s="349" t="s">
        <v>1247</v>
      </c>
      <c r="B465" s="350" t="s">
        <v>1248</v>
      </c>
      <c r="C465" s="304"/>
      <c r="D465" s="304"/>
    </row>
    <row r="466" spans="1:4">
      <c r="A466" s="349" t="s">
        <v>1249</v>
      </c>
      <c r="B466" s="359" t="s">
        <v>1250</v>
      </c>
      <c r="C466" s="304"/>
      <c r="D466" s="304"/>
    </row>
    <row r="467" spans="1:4">
      <c r="A467" s="349" t="s">
        <v>1251</v>
      </c>
      <c r="B467" s="359" t="s">
        <v>1252</v>
      </c>
      <c r="C467" s="304"/>
      <c r="D467" s="304"/>
    </row>
    <row r="468" spans="1:4">
      <c r="A468" s="349" t="s">
        <v>1253</v>
      </c>
      <c r="B468" s="350" t="s">
        <v>1254</v>
      </c>
      <c r="C468" s="304"/>
      <c r="D468" s="304"/>
    </row>
    <row r="469" spans="1:4">
      <c r="A469" s="349" t="s">
        <v>1255</v>
      </c>
      <c r="B469" s="359" t="s">
        <v>1256</v>
      </c>
      <c r="C469" s="304"/>
      <c r="D469" s="304"/>
    </row>
    <row r="470" spans="1:4">
      <c r="A470" s="349" t="s">
        <v>1257</v>
      </c>
      <c r="B470" s="359" t="s">
        <v>1258</v>
      </c>
      <c r="C470" s="304"/>
      <c r="D470" s="304"/>
    </row>
    <row r="471" spans="1:4">
      <c r="A471" s="349" t="s">
        <v>1259</v>
      </c>
      <c r="B471" s="359" t="s">
        <v>1260</v>
      </c>
      <c r="C471" s="304"/>
      <c r="D471" s="304"/>
    </row>
    <row r="472" spans="1:4">
      <c r="A472" s="349" t="s">
        <v>1261</v>
      </c>
      <c r="B472" s="359" t="s">
        <v>1262</v>
      </c>
      <c r="C472" s="304"/>
      <c r="D472" s="304"/>
    </row>
    <row r="473" spans="1:4">
      <c r="A473" s="349" t="s">
        <v>1263</v>
      </c>
      <c r="B473" s="359" t="s">
        <v>1264</v>
      </c>
      <c r="C473" s="304"/>
      <c r="D473" s="304"/>
    </row>
    <row r="474" spans="1:4">
      <c r="A474" s="349" t="s">
        <v>1265</v>
      </c>
      <c r="B474" s="359" t="s">
        <v>1266</v>
      </c>
      <c r="C474" s="304"/>
      <c r="D474" s="304"/>
    </row>
    <row r="475" spans="1:4">
      <c r="A475" s="349" t="s">
        <v>1267</v>
      </c>
      <c r="B475" s="350" t="s">
        <v>1268</v>
      </c>
      <c r="C475" s="304"/>
      <c r="D475" s="304"/>
    </row>
    <row r="476" spans="1:4">
      <c r="A476" s="349" t="s">
        <v>1269</v>
      </c>
      <c r="B476" s="350" t="s">
        <v>1270</v>
      </c>
      <c r="C476" s="304"/>
      <c r="D476" s="304"/>
    </row>
    <row r="477" spans="1:4" ht="25.5">
      <c r="A477" s="349" t="s">
        <v>1271</v>
      </c>
      <c r="B477" s="359" t="s">
        <v>1272</v>
      </c>
      <c r="C477" s="304"/>
      <c r="D477" s="304"/>
    </row>
    <row r="478" spans="1:4" ht="25.5">
      <c r="A478" s="349" t="s">
        <v>1273</v>
      </c>
      <c r="B478" s="359" t="s">
        <v>1274</v>
      </c>
      <c r="C478" s="304"/>
      <c r="D478" s="304"/>
    </row>
    <row r="479" spans="1:4">
      <c r="A479" s="349" t="s">
        <v>1275</v>
      </c>
      <c r="B479" s="359" t="s">
        <v>1276</v>
      </c>
      <c r="C479" s="304"/>
      <c r="D479" s="304"/>
    </row>
    <row r="480" spans="1:4">
      <c r="A480" s="349" t="s">
        <v>1277</v>
      </c>
      <c r="B480" s="359" t="s">
        <v>1278</v>
      </c>
      <c r="C480" s="304"/>
      <c r="D480" s="304"/>
    </row>
    <row r="481" spans="1:4">
      <c r="A481" s="349" t="s">
        <v>1279</v>
      </c>
      <c r="B481" s="359" t="s">
        <v>1280</v>
      </c>
      <c r="C481" s="304"/>
      <c r="D481" s="304"/>
    </row>
    <row r="482" spans="1:4">
      <c r="A482" s="349" t="s">
        <v>1281</v>
      </c>
      <c r="B482" s="359" t="s">
        <v>1282</v>
      </c>
      <c r="C482" s="304"/>
      <c r="D482" s="304"/>
    </row>
    <row r="483" spans="1:4">
      <c r="A483" s="349" t="s">
        <v>1283</v>
      </c>
      <c r="B483" s="350" t="s">
        <v>1284</v>
      </c>
      <c r="C483" s="304"/>
      <c r="D483" s="304"/>
    </row>
    <row r="484" spans="1:4">
      <c r="A484" s="349" t="s">
        <v>1285</v>
      </c>
      <c r="B484" s="350" t="s">
        <v>1286</v>
      </c>
      <c r="C484" s="304"/>
      <c r="D484" s="304"/>
    </row>
    <row r="485" spans="1:4">
      <c r="A485" s="349" t="s">
        <v>1287</v>
      </c>
      <c r="B485" s="350" t="s">
        <v>1288</v>
      </c>
      <c r="C485" s="304"/>
      <c r="D485" s="304"/>
    </row>
    <row r="486" spans="1:4">
      <c r="A486" s="349" t="s">
        <v>1289</v>
      </c>
      <c r="B486" s="350" t="s">
        <v>1290</v>
      </c>
      <c r="C486" s="304"/>
      <c r="D486" s="304"/>
    </row>
    <row r="487" spans="1:4">
      <c r="A487" s="349" t="s">
        <v>1291</v>
      </c>
      <c r="B487" s="350" t="s">
        <v>1292</v>
      </c>
      <c r="C487" s="304"/>
      <c r="D487" s="304"/>
    </row>
    <row r="488" spans="1:4">
      <c r="A488" s="349" t="s">
        <v>1293</v>
      </c>
      <c r="B488" s="359" t="s">
        <v>1294</v>
      </c>
      <c r="C488" s="304"/>
      <c r="D488" s="304"/>
    </row>
    <row r="489" spans="1:4">
      <c r="A489" s="349" t="s">
        <v>1295</v>
      </c>
      <c r="B489" s="359" t="s">
        <v>1296</v>
      </c>
      <c r="C489" s="304"/>
      <c r="D489" s="304"/>
    </row>
    <row r="490" spans="1:4">
      <c r="A490" s="349" t="s">
        <v>1297</v>
      </c>
      <c r="B490" s="350" t="s">
        <v>1298</v>
      </c>
      <c r="C490" s="304"/>
      <c r="D490" s="304"/>
    </row>
    <row r="491" spans="1:4">
      <c r="A491" s="349" t="s">
        <v>1299</v>
      </c>
      <c r="B491" s="350" t="s">
        <v>1300</v>
      </c>
      <c r="C491" s="304"/>
      <c r="D491" s="304"/>
    </row>
    <row r="492" spans="1:4" ht="18.75">
      <c r="A492" s="348">
        <v>11</v>
      </c>
      <c r="B492" s="355" t="s">
        <v>1301</v>
      </c>
      <c r="C492" s="347"/>
      <c r="D492" s="347"/>
    </row>
    <row r="493" spans="1:4">
      <c r="A493" s="349" t="s">
        <v>1302</v>
      </c>
      <c r="B493" s="350" t="s">
        <v>1303</v>
      </c>
      <c r="C493" s="304"/>
      <c r="D493" s="304"/>
    </row>
    <row r="494" spans="1:4">
      <c r="A494" s="349" t="s">
        <v>1304</v>
      </c>
      <c r="B494" s="350" t="s">
        <v>1305</v>
      </c>
      <c r="C494" s="304"/>
      <c r="D494" s="304"/>
    </row>
    <row r="495" spans="1:4">
      <c r="A495" s="349" t="s">
        <v>1306</v>
      </c>
      <c r="B495" s="350" t="s">
        <v>1307</v>
      </c>
      <c r="C495" s="304"/>
      <c r="D495" s="304"/>
    </row>
    <row r="496" spans="1:4">
      <c r="A496" s="349" t="s">
        <v>1308</v>
      </c>
      <c r="B496" s="350" t="s">
        <v>1309</v>
      </c>
      <c r="C496" s="304"/>
      <c r="D496" s="304"/>
    </row>
    <row r="497" spans="1:4" ht="25.5">
      <c r="A497" s="349" t="s">
        <v>1310</v>
      </c>
      <c r="B497" s="350" t="s">
        <v>1311</v>
      </c>
      <c r="C497" s="304"/>
      <c r="D497" s="304"/>
    </row>
    <row r="498" spans="1:4" ht="25.5">
      <c r="A498" s="349" t="s">
        <v>1312</v>
      </c>
      <c r="B498" s="350" t="s">
        <v>1313</v>
      </c>
      <c r="C498" s="304"/>
      <c r="D498" s="304"/>
    </row>
    <row r="499" spans="1:4" ht="25.5">
      <c r="A499" s="349" t="s">
        <v>1314</v>
      </c>
      <c r="B499" s="350" t="s">
        <v>1315</v>
      </c>
      <c r="C499" s="304"/>
      <c r="D499" s="304"/>
    </row>
    <row r="500" spans="1:4">
      <c r="A500" s="349" t="s">
        <v>1316</v>
      </c>
      <c r="B500" s="350" t="s">
        <v>1317</v>
      </c>
      <c r="C500" s="304"/>
      <c r="D500" s="304"/>
    </row>
    <row r="501" spans="1:4">
      <c r="A501" s="349" t="s">
        <v>1318</v>
      </c>
      <c r="B501" s="350" t="s">
        <v>1319</v>
      </c>
      <c r="C501" s="304"/>
      <c r="D501" s="304"/>
    </row>
    <row r="502" spans="1:4">
      <c r="A502" s="349" t="s">
        <v>1320</v>
      </c>
      <c r="B502" s="350" t="s">
        <v>1321</v>
      </c>
      <c r="C502" s="304"/>
      <c r="D502" s="304"/>
    </row>
    <row r="503" spans="1:4">
      <c r="A503" s="349" t="s">
        <v>1322</v>
      </c>
      <c r="B503" s="350" t="s">
        <v>1323</v>
      </c>
      <c r="C503" s="304"/>
      <c r="D503" s="304"/>
    </row>
    <row r="504" spans="1:4">
      <c r="A504" s="349" t="s">
        <v>1324</v>
      </c>
      <c r="B504" s="350" t="s">
        <v>1325</v>
      </c>
      <c r="C504" s="304"/>
      <c r="D504" s="304"/>
    </row>
    <row r="505" spans="1:4">
      <c r="A505" s="349" t="s">
        <v>1326</v>
      </c>
      <c r="B505" s="350" t="s">
        <v>1327</v>
      </c>
      <c r="C505" s="304"/>
      <c r="D505" s="304"/>
    </row>
    <row r="506" spans="1:4">
      <c r="A506" s="349" t="s">
        <v>1328</v>
      </c>
      <c r="B506" s="350" t="s">
        <v>1329</v>
      </c>
      <c r="C506" s="304"/>
      <c r="D506" s="304"/>
    </row>
    <row r="507" spans="1:4">
      <c r="A507" s="349" t="s">
        <v>1330</v>
      </c>
      <c r="B507" s="350" t="s">
        <v>1331</v>
      </c>
      <c r="C507" s="304"/>
      <c r="D507" s="304"/>
    </row>
    <row r="508" spans="1:4">
      <c r="A508" s="349" t="s">
        <v>1332</v>
      </c>
      <c r="B508" s="350" t="s">
        <v>1333</v>
      </c>
      <c r="C508" s="304"/>
      <c r="D508" s="304"/>
    </row>
    <row r="509" spans="1:4">
      <c r="A509" s="349" t="s">
        <v>1334</v>
      </c>
      <c r="B509" s="350" t="s">
        <v>1335</v>
      </c>
      <c r="C509" s="304"/>
      <c r="D509" s="304"/>
    </row>
    <row r="510" spans="1:4">
      <c r="A510" s="349" t="s">
        <v>1336</v>
      </c>
      <c r="B510" s="350" t="s">
        <v>1337</v>
      </c>
      <c r="C510" s="304"/>
      <c r="D510" s="304"/>
    </row>
    <row r="511" spans="1:4">
      <c r="A511" s="349" t="s">
        <v>1338</v>
      </c>
      <c r="B511" s="350" t="s">
        <v>1339</v>
      </c>
      <c r="C511" s="304"/>
      <c r="D511" s="304"/>
    </row>
    <row r="512" spans="1:4">
      <c r="A512" s="349" t="s">
        <v>1340</v>
      </c>
      <c r="B512" s="350" t="s">
        <v>1341</v>
      </c>
      <c r="C512" s="304"/>
      <c r="D512" s="304"/>
    </row>
    <row r="513" spans="1:4">
      <c r="A513" s="349" t="s">
        <v>1342</v>
      </c>
      <c r="B513" s="350" t="s">
        <v>1343</v>
      </c>
      <c r="C513" s="304"/>
      <c r="D513" s="304"/>
    </row>
    <row r="514" spans="1:4">
      <c r="A514" s="349" t="s">
        <v>1344</v>
      </c>
      <c r="B514" s="350" t="s">
        <v>1345</v>
      </c>
      <c r="C514" s="304"/>
      <c r="D514" s="304"/>
    </row>
    <row r="515" spans="1:4">
      <c r="A515" s="349" t="s">
        <v>1346</v>
      </c>
      <c r="B515" s="350" t="s">
        <v>1347</v>
      </c>
      <c r="C515" s="304"/>
      <c r="D515" s="304"/>
    </row>
    <row r="516" spans="1:4">
      <c r="A516" s="349" t="s">
        <v>1348</v>
      </c>
      <c r="B516" s="350" t="s">
        <v>1349</v>
      </c>
      <c r="C516" s="304"/>
      <c r="D516" s="304"/>
    </row>
    <row r="517" spans="1:4">
      <c r="A517" s="349" t="s">
        <v>1350</v>
      </c>
      <c r="B517" s="350" t="s">
        <v>1351</v>
      </c>
      <c r="C517" s="304"/>
      <c r="D517" s="304"/>
    </row>
    <row r="518" spans="1:4">
      <c r="A518" s="349" t="s">
        <v>1352</v>
      </c>
      <c r="B518" s="350" t="s">
        <v>1353</v>
      </c>
      <c r="C518" s="304"/>
      <c r="D518" s="304"/>
    </row>
    <row r="519" spans="1:4">
      <c r="A519" s="349" t="s">
        <v>1354</v>
      </c>
      <c r="B519" s="350" t="s">
        <v>1355</v>
      </c>
      <c r="C519" s="304"/>
      <c r="D519" s="304"/>
    </row>
    <row r="520" spans="1:4">
      <c r="A520" s="349" t="s">
        <v>1356</v>
      </c>
      <c r="B520" s="350" t="s">
        <v>1357</v>
      </c>
      <c r="C520" s="304"/>
      <c r="D520" s="304"/>
    </row>
    <row r="521" spans="1:4">
      <c r="A521" s="349" t="s">
        <v>1358</v>
      </c>
      <c r="B521" s="350" t="s">
        <v>1359</v>
      </c>
      <c r="C521" s="304"/>
      <c r="D521" s="304"/>
    </row>
    <row r="522" spans="1:4">
      <c r="A522" s="349" t="s">
        <v>1360</v>
      </c>
      <c r="B522" s="350" t="s">
        <v>1361</v>
      </c>
      <c r="C522" s="304"/>
      <c r="D522" s="304"/>
    </row>
    <row r="523" spans="1:4">
      <c r="A523" s="349" t="s">
        <v>1362</v>
      </c>
      <c r="B523" s="350" t="s">
        <v>1363</v>
      </c>
      <c r="C523" s="304"/>
      <c r="D523" s="304"/>
    </row>
    <row r="524" spans="1:4">
      <c r="A524" s="349" t="s">
        <v>1364</v>
      </c>
      <c r="B524" s="350" t="s">
        <v>1365</v>
      </c>
      <c r="C524" s="304"/>
      <c r="D524" s="304"/>
    </row>
    <row r="525" spans="1:4">
      <c r="A525" s="349" t="s">
        <v>1366</v>
      </c>
      <c r="B525" s="350" t="s">
        <v>1367</v>
      </c>
      <c r="C525" s="304"/>
      <c r="D525" s="304"/>
    </row>
    <row r="526" spans="1:4">
      <c r="A526" s="349" t="s">
        <v>1368</v>
      </c>
      <c r="B526" s="350" t="s">
        <v>1369</v>
      </c>
      <c r="C526" s="304"/>
      <c r="D526" s="304"/>
    </row>
    <row r="527" spans="1:4">
      <c r="A527" s="349" t="s">
        <v>1370</v>
      </c>
      <c r="B527" s="350" t="s">
        <v>1371</v>
      </c>
      <c r="C527" s="304"/>
      <c r="D527" s="304"/>
    </row>
    <row r="528" spans="1:4">
      <c r="A528" s="349" t="s">
        <v>1372</v>
      </c>
      <c r="B528" s="350" t="s">
        <v>1373</v>
      </c>
      <c r="C528" s="304"/>
      <c r="D528" s="304"/>
    </row>
    <row r="529" spans="1:4">
      <c r="A529" s="349" t="s">
        <v>1374</v>
      </c>
      <c r="B529" s="351" t="s">
        <v>1375</v>
      </c>
      <c r="C529" s="304"/>
      <c r="D529" s="304"/>
    </row>
    <row r="530" spans="1:4" ht="18.75">
      <c r="A530" s="348">
        <v>12</v>
      </c>
      <c r="B530" s="355" t="s">
        <v>1376</v>
      </c>
      <c r="C530" s="347"/>
      <c r="D530" s="347"/>
    </row>
    <row r="531" spans="1:4">
      <c r="A531" s="349" t="s">
        <v>1377</v>
      </c>
      <c r="B531" s="359" t="s">
        <v>1378</v>
      </c>
      <c r="C531" s="304"/>
      <c r="D531" s="304"/>
    </row>
    <row r="532" spans="1:4">
      <c r="A532" s="349" t="s">
        <v>1379</v>
      </c>
      <c r="B532" s="359" t="s">
        <v>1380</v>
      </c>
      <c r="C532" s="304"/>
      <c r="D532" s="304"/>
    </row>
    <row r="533" spans="1:4">
      <c r="A533" s="349" t="s">
        <v>1381</v>
      </c>
      <c r="B533" s="350" t="s">
        <v>1382</v>
      </c>
      <c r="C533" s="304"/>
      <c r="D533" s="304"/>
    </row>
    <row r="534" spans="1:4">
      <c r="A534" s="349" t="s">
        <v>1383</v>
      </c>
      <c r="B534" s="350" t="s">
        <v>1384</v>
      </c>
      <c r="C534" s="304"/>
      <c r="D534" s="304"/>
    </row>
    <row r="535" spans="1:4">
      <c r="A535" s="349" t="s">
        <v>1385</v>
      </c>
      <c r="B535" s="350" t="s">
        <v>1386</v>
      </c>
      <c r="C535" s="304"/>
      <c r="D535" s="304"/>
    </row>
    <row r="536" spans="1:4">
      <c r="A536" s="349" t="s">
        <v>1387</v>
      </c>
      <c r="B536" s="351" t="s">
        <v>1388</v>
      </c>
      <c r="C536" s="304"/>
      <c r="D536" s="304"/>
    </row>
    <row r="537" spans="1:4">
      <c r="A537" s="349" t="s">
        <v>1389</v>
      </c>
      <c r="B537" s="350" t="s">
        <v>1390</v>
      </c>
      <c r="C537" s="304"/>
      <c r="D537" s="304"/>
    </row>
    <row r="538" spans="1:4">
      <c r="A538" s="349" t="s">
        <v>1391</v>
      </c>
      <c r="B538" s="350" t="s">
        <v>1392</v>
      </c>
      <c r="C538" s="304"/>
      <c r="D538" s="304"/>
    </row>
    <row r="539" spans="1:4">
      <c r="A539" s="349" t="s">
        <v>1393</v>
      </c>
      <c r="B539" s="350" t="s">
        <v>1394</v>
      </c>
      <c r="C539" s="304"/>
      <c r="D539" s="304"/>
    </row>
    <row r="540" spans="1:4">
      <c r="A540" s="349" t="s">
        <v>1395</v>
      </c>
      <c r="B540" s="350" t="s">
        <v>1396</v>
      </c>
      <c r="C540" s="304"/>
      <c r="D540" s="304"/>
    </row>
    <row r="541" spans="1:4">
      <c r="A541" s="349" t="s">
        <v>1397</v>
      </c>
      <c r="B541" s="350" t="s">
        <v>1398</v>
      </c>
      <c r="C541" s="304"/>
      <c r="D541" s="304"/>
    </row>
    <row r="542" spans="1:4">
      <c r="A542" s="349" t="s">
        <v>1399</v>
      </c>
      <c r="B542" s="350" t="s">
        <v>1400</v>
      </c>
      <c r="C542" s="304"/>
      <c r="D542" s="304"/>
    </row>
    <row r="543" spans="1:4">
      <c r="A543" s="349" t="s">
        <v>1401</v>
      </c>
      <c r="B543" s="359" t="s">
        <v>1402</v>
      </c>
      <c r="C543" s="304"/>
      <c r="D543" s="304"/>
    </row>
    <row r="544" spans="1:4">
      <c r="A544" s="349" t="s">
        <v>1403</v>
      </c>
      <c r="B544" s="351" t="s">
        <v>1404</v>
      </c>
      <c r="C544" s="304"/>
      <c r="D544" s="304"/>
    </row>
    <row r="545" spans="1:4">
      <c r="A545" s="349" t="s">
        <v>1405</v>
      </c>
      <c r="B545" s="350" t="s">
        <v>1406</v>
      </c>
      <c r="C545" s="304"/>
      <c r="D545" s="304"/>
    </row>
    <row r="546" spans="1:4">
      <c r="A546" s="349" t="s">
        <v>1407</v>
      </c>
      <c r="B546" s="350" t="s">
        <v>1408</v>
      </c>
      <c r="C546" s="304"/>
      <c r="D546" s="304"/>
    </row>
    <row r="547" spans="1:4" ht="18.75">
      <c r="A547" s="348">
        <v>13</v>
      </c>
      <c r="B547" s="355" t="s">
        <v>1409</v>
      </c>
      <c r="C547" s="347"/>
      <c r="D547" s="347"/>
    </row>
    <row r="548" spans="1:4">
      <c r="A548" s="349" t="s">
        <v>1410</v>
      </c>
      <c r="B548" s="350" t="s">
        <v>1411</v>
      </c>
      <c r="C548" s="304"/>
      <c r="D548" s="304"/>
    </row>
    <row r="549" spans="1:4">
      <c r="A549" s="349" t="s">
        <v>1412</v>
      </c>
      <c r="B549" s="350" t="s">
        <v>1413</v>
      </c>
      <c r="C549" s="304"/>
      <c r="D549" s="304"/>
    </row>
    <row r="550" spans="1:4">
      <c r="A550" s="349" t="s">
        <v>1414</v>
      </c>
      <c r="B550" s="350" t="s">
        <v>1415</v>
      </c>
      <c r="C550" s="304"/>
      <c r="D550" s="304"/>
    </row>
    <row r="551" spans="1:4" ht="25.5">
      <c r="A551" s="349" t="s">
        <v>1416</v>
      </c>
      <c r="B551" s="350" t="s">
        <v>1417</v>
      </c>
      <c r="C551" s="304"/>
      <c r="D551" s="304"/>
    </row>
    <row r="552" spans="1:4" ht="25.5">
      <c r="A552" s="349" t="s">
        <v>1418</v>
      </c>
      <c r="B552" s="350" t="s">
        <v>1419</v>
      </c>
      <c r="C552" s="304"/>
      <c r="D552" s="304"/>
    </row>
    <row r="553" spans="1:4" ht="25.5">
      <c r="A553" s="349" t="s">
        <v>1420</v>
      </c>
      <c r="B553" s="350" t="s">
        <v>1421</v>
      </c>
      <c r="C553" s="304"/>
      <c r="D553" s="304"/>
    </row>
    <row r="554" spans="1:4" ht="25.5">
      <c r="A554" s="349" t="s">
        <v>1422</v>
      </c>
      <c r="B554" s="350" t="s">
        <v>1423</v>
      </c>
      <c r="C554" s="304"/>
      <c r="D554" s="304"/>
    </row>
    <row r="555" spans="1:4">
      <c r="A555" s="349" t="s">
        <v>1424</v>
      </c>
      <c r="B555" s="350" t="s">
        <v>1425</v>
      </c>
      <c r="C555" s="304"/>
      <c r="D555" s="304"/>
    </row>
    <row r="556" spans="1:4">
      <c r="A556" s="349" t="s">
        <v>1426</v>
      </c>
      <c r="B556" s="350" t="s">
        <v>1427</v>
      </c>
      <c r="C556" s="304"/>
      <c r="D556" s="304"/>
    </row>
    <row r="557" spans="1:4">
      <c r="A557" s="349" t="s">
        <v>1428</v>
      </c>
      <c r="B557" s="350" t="s">
        <v>1429</v>
      </c>
      <c r="C557" s="304"/>
      <c r="D557" s="304"/>
    </row>
    <row r="558" spans="1:4">
      <c r="A558" s="349" t="s">
        <v>1430</v>
      </c>
      <c r="B558" s="350" t="s">
        <v>1431</v>
      </c>
      <c r="C558" s="304"/>
      <c r="D558" s="304"/>
    </row>
    <row r="559" spans="1:4">
      <c r="A559" s="349" t="s">
        <v>1432</v>
      </c>
      <c r="B559" s="350" t="s">
        <v>1433</v>
      </c>
      <c r="C559" s="304"/>
      <c r="D559" s="304"/>
    </row>
    <row r="560" spans="1:4">
      <c r="A560" s="354" t="s">
        <v>1434</v>
      </c>
      <c r="B560" s="359" t="s">
        <v>1435</v>
      </c>
      <c r="C560" s="304"/>
      <c r="D560" s="304"/>
    </row>
    <row r="561" spans="1:4">
      <c r="A561" s="354" t="s">
        <v>1436</v>
      </c>
      <c r="B561" s="359" t="s">
        <v>1437</v>
      </c>
      <c r="C561" s="304"/>
      <c r="D561" s="304"/>
    </row>
    <row r="562" spans="1:4">
      <c r="A562" s="349" t="s">
        <v>1438</v>
      </c>
      <c r="B562" s="350" t="s">
        <v>1439</v>
      </c>
      <c r="C562" s="304"/>
      <c r="D562" s="304"/>
    </row>
    <row r="563" spans="1:4">
      <c r="A563" s="349" t="s">
        <v>1440</v>
      </c>
      <c r="B563" s="350" t="s">
        <v>1441</v>
      </c>
      <c r="C563" s="304"/>
      <c r="D563" s="304"/>
    </row>
    <row r="564" spans="1:4">
      <c r="A564" s="349" t="s">
        <v>1442</v>
      </c>
      <c r="B564" s="350" t="s">
        <v>1443</v>
      </c>
      <c r="C564" s="304"/>
      <c r="D564" s="304"/>
    </row>
    <row r="565" spans="1:4">
      <c r="A565" s="349" t="s">
        <v>1444</v>
      </c>
      <c r="B565" s="359" t="s">
        <v>1445</v>
      </c>
      <c r="C565" s="304"/>
      <c r="D565" s="304"/>
    </row>
    <row r="566" spans="1:4" ht="18.75">
      <c r="A566" s="348">
        <v>14</v>
      </c>
      <c r="B566" s="355" t="s">
        <v>1446</v>
      </c>
      <c r="C566" s="347"/>
      <c r="D566" s="347"/>
    </row>
    <row r="567" spans="1:4">
      <c r="A567" s="349" t="s">
        <v>1447</v>
      </c>
      <c r="B567" s="350" t="s">
        <v>1448</v>
      </c>
      <c r="C567" s="304"/>
      <c r="D567" s="304"/>
    </row>
    <row r="568" spans="1:4">
      <c r="A568" s="349" t="s">
        <v>1449</v>
      </c>
      <c r="B568" s="350" t="s">
        <v>1450</v>
      </c>
      <c r="C568" s="304"/>
      <c r="D568" s="304"/>
    </row>
    <row r="569" spans="1:4">
      <c r="A569" s="349" t="s">
        <v>1451</v>
      </c>
      <c r="B569" s="350" t="s">
        <v>1452</v>
      </c>
      <c r="C569" s="304"/>
      <c r="D569" s="304"/>
    </row>
    <row r="570" spans="1:4">
      <c r="A570" s="349" t="s">
        <v>1453</v>
      </c>
      <c r="B570" s="350" t="s">
        <v>1454</v>
      </c>
      <c r="C570" s="304"/>
      <c r="D570" s="304"/>
    </row>
    <row r="571" spans="1:4">
      <c r="A571" s="349" t="s">
        <v>1455</v>
      </c>
      <c r="B571" s="359" t="s">
        <v>1456</v>
      </c>
      <c r="C571" s="304"/>
      <c r="D571" s="304"/>
    </row>
    <row r="572" spans="1:4">
      <c r="A572" s="349" t="s">
        <v>1457</v>
      </c>
      <c r="B572" s="359" t="s">
        <v>1458</v>
      </c>
      <c r="C572" s="304"/>
      <c r="D572" s="304"/>
    </row>
    <row r="573" spans="1:4" ht="25.5">
      <c r="A573" s="349" t="s">
        <v>1459</v>
      </c>
      <c r="B573" s="359" t="s">
        <v>1460</v>
      </c>
      <c r="C573" s="304"/>
      <c r="D573" s="304"/>
    </row>
    <row r="574" spans="1:4" ht="25.5">
      <c r="A574" s="349" t="s">
        <v>1461</v>
      </c>
      <c r="B574" s="359" t="s">
        <v>1462</v>
      </c>
      <c r="C574" s="304"/>
      <c r="D574" s="304"/>
    </row>
    <row r="575" spans="1:4">
      <c r="A575" s="349" t="s">
        <v>1463</v>
      </c>
      <c r="B575" s="350" t="s">
        <v>1464</v>
      </c>
      <c r="C575" s="304"/>
      <c r="D575" s="304"/>
    </row>
    <row r="576" spans="1:4">
      <c r="A576" s="360" t="s">
        <v>1465</v>
      </c>
      <c r="B576" s="361" t="s">
        <v>1466</v>
      </c>
      <c r="C576" s="304"/>
      <c r="D576" s="304"/>
    </row>
    <row r="577" spans="1:4">
      <c r="A577" s="360" t="s">
        <v>1467</v>
      </c>
      <c r="B577" s="361" t="s">
        <v>1468</v>
      </c>
      <c r="C577" s="304"/>
      <c r="D577" s="304"/>
    </row>
    <row r="578" spans="1:4">
      <c r="A578" s="360" t="s">
        <v>1469</v>
      </c>
      <c r="B578" s="361" t="s">
        <v>1470</v>
      </c>
      <c r="C578" s="304"/>
      <c r="D578" s="304"/>
    </row>
    <row r="579" spans="1:4">
      <c r="A579" s="360" t="s">
        <v>1471</v>
      </c>
      <c r="B579" s="361" t="s">
        <v>1472</v>
      </c>
      <c r="C579" s="304"/>
      <c r="D579" s="304"/>
    </row>
    <row r="580" spans="1:4">
      <c r="A580" s="360" t="s">
        <v>1473</v>
      </c>
      <c r="B580" s="361" t="s">
        <v>1474</v>
      </c>
      <c r="C580" s="304"/>
      <c r="D580" s="304"/>
    </row>
    <row r="581" spans="1:4" ht="18.75">
      <c r="A581" s="348">
        <v>15</v>
      </c>
      <c r="B581" s="355" t="s">
        <v>1475</v>
      </c>
      <c r="C581" s="347"/>
      <c r="D581" s="347"/>
    </row>
    <row r="582" spans="1:4" ht="25.5">
      <c r="A582" s="349" t="s">
        <v>1476</v>
      </c>
      <c r="B582" s="350" t="s">
        <v>1477</v>
      </c>
      <c r="C582" s="304"/>
      <c r="D582" s="304"/>
    </row>
    <row r="583" spans="1:4">
      <c r="A583" s="349" t="s">
        <v>1478</v>
      </c>
      <c r="B583" s="350" t="s">
        <v>1479</v>
      </c>
      <c r="C583" s="304"/>
      <c r="D583" s="304"/>
    </row>
    <row r="584" spans="1:4">
      <c r="A584" s="349" t="s">
        <v>1480</v>
      </c>
      <c r="B584" s="350" t="s">
        <v>1481</v>
      </c>
      <c r="C584" s="304"/>
      <c r="D584" s="304"/>
    </row>
    <row r="585" spans="1:4">
      <c r="A585" s="349" t="s">
        <v>1482</v>
      </c>
      <c r="B585" s="350" t="s">
        <v>1483</v>
      </c>
      <c r="C585" s="304"/>
      <c r="D585" s="304"/>
    </row>
    <row r="586" spans="1:4">
      <c r="A586" s="349" t="s">
        <v>1484</v>
      </c>
      <c r="B586" s="350" t="s">
        <v>1485</v>
      </c>
      <c r="C586" s="304"/>
      <c r="D586" s="304"/>
    </row>
    <row r="587" spans="1:4" ht="25.5">
      <c r="A587" s="349" t="s">
        <v>1486</v>
      </c>
      <c r="B587" s="350" t="s">
        <v>1487</v>
      </c>
      <c r="C587" s="304"/>
      <c r="D587" s="304"/>
    </row>
    <row r="588" spans="1:4" ht="25.5">
      <c r="A588" s="349" t="s">
        <v>1488</v>
      </c>
      <c r="B588" s="350" t="s">
        <v>1489</v>
      </c>
      <c r="C588" s="304"/>
      <c r="D588" s="304"/>
    </row>
    <row r="589" spans="1:4" ht="25.5">
      <c r="A589" s="349" t="s">
        <v>1490</v>
      </c>
      <c r="B589" s="350" t="s">
        <v>1491</v>
      </c>
      <c r="C589" s="304"/>
      <c r="D589" s="304"/>
    </row>
    <row r="590" spans="1:4" ht="25.5">
      <c r="A590" s="349" t="s">
        <v>1492</v>
      </c>
      <c r="B590" s="350" t="s">
        <v>1493</v>
      </c>
      <c r="C590" s="304"/>
      <c r="D590" s="304"/>
    </row>
    <row r="591" spans="1:4">
      <c r="A591" s="349" t="s">
        <v>1494</v>
      </c>
      <c r="B591" s="350" t="s">
        <v>1495</v>
      </c>
      <c r="C591" s="304"/>
      <c r="D591" s="304"/>
    </row>
    <row r="592" spans="1:4">
      <c r="A592" s="349" t="s">
        <v>1496</v>
      </c>
      <c r="B592" s="350" t="s">
        <v>1497</v>
      </c>
      <c r="C592" s="304"/>
      <c r="D592" s="304"/>
    </row>
    <row r="593" spans="1:4">
      <c r="A593" s="349" t="s">
        <v>1498</v>
      </c>
      <c r="B593" s="350" t="s">
        <v>1499</v>
      </c>
      <c r="C593" s="304"/>
      <c r="D593" s="304"/>
    </row>
    <row r="594" spans="1:4">
      <c r="A594" s="349" t="s">
        <v>1500</v>
      </c>
      <c r="B594" s="350" t="s">
        <v>1501</v>
      </c>
      <c r="C594" s="304"/>
      <c r="D594" s="304"/>
    </row>
    <row r="595" spans="1:4" ht="25.5">
      <c r="A595" s="349" t="s">
        <v>1502</v>
      </c>
      <c r="B595" s="350" t="s">
        <v>1503</v>
      </c>
      <c r="C595" s="304"/>
      <c r="D595" s="304"/>
    </row>
    <row r="596" spans="1:4" ht="25.5">
      <c r="A596" s="349" t="s">
        <v>1504</v>
      </c>
      <c r="B596" s="350" t="s">
        <v>1505</v>
      </c>
      <c r="C596" s="304"/>
      <c r="D596" s="304"/>
    </row>
    <row r="597" spans="1:4" ht="25.5">
      <c r="A597" s="349" t="s">
        <v>1506</v>
      </c>
      <c r="B597" s="350" t="s">
        <v>1507</v>
      </c>
      <c r="C597" s="304"/>
      <c r="D597" s="304"/>
    </row>
    <row r="598" spans="1:4" ht="25.5">
      <c r="A598" s="349" t="s">
        <v>1508</v>
      </c>
      <c r="B598" s="350" t="s">
        <v>1509</v>
      </c>
      <c r="C598" s="304"/>
      <c r="D598" s="304"/>
    </row>
    <row r="599" spans="1:4" ht="25.5">
      <c r="A599" s="349" t="s">
        <v>1510</v>
      </c>
      <c r="B599" s="350" t="s">
        <v>1511</v>
      </c>
      <c r="C599" s="304"/>
      <c r="D599" s="304"/>
    </row>
    <row r="600" spans="1:4" ht="25.5">
      <c r="A600" s="349" t="s">
        <v>1512</v>
      </c>
      <c r="B600" s="350" t="s">
        <v>1513</v>
      </c>
      <c r="C600" s="304"/>
      <c r="D600" s="304"/>
    </row>
    <row r="601" spans="1:4" ht="25.5">
      <c r="A601" s="349" t="s">
        <v>1514</v>
      </c>
      <c r="B601" s="350" t="s">
        <v>1515</v>
      </c>
      <c r="C601" s="304"/>
      <c r="D601" s="304"/>
    </row>
    <row r="602" spans="1:4" ht="25.5">
      <c r="A602" s="349" t="s">
        <v>1516</v>
      </c>
      <c r="B602" s="350" t="s">
        <v>1517</v>
      </c>
      <c r="C602" s="304"/>
      <c r="D602" s="304"/>
    </row>
    <row r="603" spans="1:4" ht="25.5">
      <c r="A603" s="349" t="s">
        <v>1518</v>
      </c>
      <c r="B603" s="350" t="s">
        <v>1519</v>
      </c>
      <c r="C603" s="304"/>
      <c r="D603" s="304"/>
    </row>
    <row r="604" spans="1:4" ht="25.5">
      <c r="A604" s="349" t="s">
        <v>1520</v>
      </c>
      <c r="B604" s="350" t="s">
        <v>1521</v>
      </c>
      <c r="C604" s="304"/>
      <c r="D604" s="304"/>
    </row>
    <row r="605" spans="1:4" ht="25.5">
      <c r="A605" s="349" t="s">
        <v>1522</v>
      </c>
      <c r="B605" s="350" t="s">
        <v>1523</v>
      </c>
      <c r="C605" s="304"/>
      <c r="D605" s="304"/>
    </row>
    <row r="606" spans="1:4" ht="25.5">
      <c r="A606" s="349" t="s">
        <v>1524</v>
      </c>
      <c r="B606" s="350" t="s">
        <v>1525</v>
      </c>
      <c r="C606" s="304"/>
      <c r="D606" s="304"/>
    </row>
    <row r="607" spans="1:4" ht="37.5">
      <c r="A607" s="348">
        <v>16</v>
      </c>
      <c r="B607" s="355" t="s">
        <v>1526</v>
      </c>
      <c r="C607" s="347"/>
      <c r="D607" s="347"/>
    </row>
    <row r="608" spans="1:4">
      <c r="A608" s="349" t="s">
        <v>1527</v>
      </c>
      <c r="B608" s="350" t="s">
        <v>1528</v>
      </c>
      <c r="C608" s="304"/>
      <c r="D608" s="304"/>
    </row>
    <row r="609" spans="1:4" ht="25.5">
      <c r="A609" s="349" t="s">
        <v>1529</v>
      </c>
      <c r="B609" s="350" t="s">
        <v>1530</v>
      </c>
      <c r="C609" s="304"/>
      <c r="D609" s="304"/>
    </row>
    <row r="610" spans="1:4" ht="25.5">
      <c r="A610" s="349" t="s">
        <v>1531</v>
      </c>
      <c r="B610" s="350" t="s">
        <v>1532</v>
      </c>
      <c r="C610" s="304"/>
      <c r="D610" s="304"/>
    </row>
    <row r="611" spans="1:4">
      <c r="A611" s="349" t="s">
        <v>1533</v>
      </c>
      <c r="B611" s="350" t="s">
        <v>1534</v>
      </c>
      <c r="C611" s="304"/>
      <c r="D611" s="304"/>
    </row>
    <row r="612" spans="1:4" ht="25.5">
      <c r="A612" s="349" t="s">
        <v>1535</v>
      </c>
      <c r="B612" s="350" t="s">
        <v>1536</v>
      </c>
      <c r="C612" s="304"/>
      <c r="D612" s="304"/>
    </row>
    <row r="613" spans="1:4" ht="25.5">
      <c r="A613" s="349" t="s">
        <v>1537</v>
      </c>
      <c r="B613" s="350" t="s">
        <v>1538</v>
      </c>
      <c r="C613" s="304"/>
      <c r="D613" s="304"/>
    </row>
    <row r="614" spans="1:4">
      <c r="A614" s="349" t="s">
        <v>1539</v>
      </c>
      <c r="B614" s="350" t="s">
        <v>1540</v>
      </c>
      <c r="C614" s="304"/>
      <c r="D614" s="304"/>
    </row>
    <row r="615" spans="1:4">
      <c r="A615" s="349" t="s">
        <v>1541</v>
      </c>
      <c r="B615" s="350" t="s">
        <v>1542</v>
      </c>
      <c r="C615" s="304"/>
      <c r="D615" s="304"/>
    </row>
    <row r="616" spans="1:4">
      <c r="A616" s="349" t="s">
        <v>1543</v>
      </c>
      <c r="B616" s="350" t="s">
        <v>1544</v>
      </c>
      <c r="C616" s="304"/>
      <c r="D616" s="304"/>
    </row>
    <row r="617" spans="1:4" ht="23.25">
      <c r="A617" s="362">
        <v>17</v>
      </c>
      <c r="B617" s="355" t="s">
        <v>1545</v>
      </c>
      <c r="C617" s="347"/>
      <c r="D617" s="347"/>
    </row>
    <row r="618" spans="1:4">
      <c r="A618" s="349" t="s">
        <v>1546</v>
      </c>
      <c r="B618" s="351" t="s">
        <v>1547</v>
      </c>
      <c r="C618" s="304"/>
      <c r="D618" s="304"/>
    </row>
    <row r="619" spans="1:4">
      <c r="A619" s="349" t="s">
        <v>1548</v>
      </c>
      <c r="B619" s="350" t="s">
        <v>1549</v>
      </c>
      <c r="C619" s="304"/>
      <c r="D619" s="304"/>
    </row>
    <row r="620" spans="1:4">
      <c r="A620" s="349" t="s">
        <v>1550</v>
      </c>
      <c r="B620" s="350" t="s">
        <v>1551</v>
      </c>
      <c r="C620" s="304"/>
      <c r="D620" s="304"/>
    </row>
    <row r="621" spans="1:4" ht="25.5">
      <c r="A621" s="349" t="s">
        <v>1552</v>
      </c>
      <c r="B621" s="350" t="s">
        <v>1553</v>
      </c>
      <c r="C621" s="304"/>
      <c r="D621" s="304"/>
    </row>
    <row r="622" spans="1:4">
      <c r="A622" s="349" t="s">
        <v>1554</v>
      </c>
      <c r="B622" s="350" t="s">
        <v>1555</v>
      </c>
      <c r="C622" s="304"/>
      <c r="D622" s="304"/>
    </row>
    <row r="623" spans="1:4">
      <c r="A623" s="349" t="s">
        <v>1556</v>
      </c>
      <c r="B623" s="350" t="s">
        <v>1557</v>
      </c>
      <c r="C623" s="304"/>
      <c r="D623" s="304"/>
    </row>
    <row r="624" spans="1:4">
      <c r="A624" s="349" t="s">
        <v>1558</v>
      </c>
      <c r="B624" s="350" t="s">
        <v>1559</v>
      </c>
      <c r="C624" s="304"/>
      <c r="D624" s="304"/>
    </row>
    <row r="625" spans="1:4" ht="25.5">
      <c r="A625" s="349" t="s">
        <v>1560</v>
      </c>
      <c r="B625" s="350" t="s">
        <v>1561</v>
      </c>
      <c r="C625" s="304"/>
      <c r="D625" s="304"/>
    </row>
    <row r="626" spans="1:4" ht="25.5">
      <c r="A626" s="349" t="s">
        <v>1562</v>
      </c>
      <c r="B626" s="350" t="s">
        <v>1563</v>
      </c>
      <c r="C626" s="304"/>
      <c r="D626" s="304"/>
    </row>
    <row r="627" spans="1:4">
      <c r="A627" s="349" t="s">
        <v>1564</v>
      </c>
      <c r="B627" s="350" t="s">
        <v>1565</v>
      </c>
      <c r="C627" s="304"/>
      <c r="D627" s="304"/>
    </row>
    <row r="628" spans="1:4">
      <c r="A628" s="349" t="s">
        <v>1566</v>
      </c>
      <c r="B628" s="350" t="s">
        <v>1567</v>
      </c>
      <c r="C628" s="304"/>
      <c r="D628" s="304"/>
    </row>
    <row r="629" spans="1:4">
      <c r="A629" s="349" t="s">
        <v>1568</v>
      </c>
      <c r="B629" s="350" t="s">
        <v>1569</v>
      </c>
      <c r="C629" s="304"/>
      <c r="D629" s="304"/>
    </row>
    <row r="630" spans="1:4">
      <c r="A630" s="349" t="s">
        <v>1570</v>
      </c>
      <c r="B630" s="350" t="s">
        <v>1571</v>
      </c>
      <c r="C630" s="304"/>
      <c r="D630" s="304"/>
    </row>
    <row r="631" spans="1:4">
      <c r="A631" s="349" t="s">
        <v>1572</v>
      </c>
      <c r="B631" s="350" t="s">
        <v>1573</v>
      </c>
      <c r="C631" s="304"/>
      <c r="D631" s="304"/>
    </row>
    <row r="632" spans="1:4">
      <c r="A632" s="349" t="s">
        <v>1574</v>
      </c>
      <c r="B632" s="350" t="s">
        <v>1575</v>
      </c>
      <c r="C632" s="304"/>
      <c r="D632" s="304"/>
    </row>
    <row r="633" spans="1:4">
      <c r="A633" s="349" t="s">
        <v>1576</v>
      </c>
      <c r="B633" s="350" t="s">
        <v>1577</v>
      </c>
      <c r="C633" s="304"/>
      <c r="D633" s="304"/>
    </row>
    <row r="634" spans="1:4">
      <c r="A634" s="349" t="s">
        <v>1578</v>
      </c>
      <c r="B634" s="350" t="s">
        <v>1579</v>
      </c>
      <c r="C634" s="304"/>
      <c r="D634" s="304"/>
    </row>
    <row r="635" spans="1:4">
      <c r="A635" s="349" t="s">
        <v>1580</v>
      </c>
      <c r="B635" s="350" t="s">
        <v>1581</v>
      </c>
      <c r="C635" s="304"/>
      <c r="D635" s="304"/>
    </row>
    <row r="636" spans="1:4" ht="18.75">
      <c r="A636" s="348">
        <v>18</v>
      </c>
      <c r="B636" s="355" t="s">
        <v>1582</v>
      </c>
      <c r="C636" s="347"/>
      <c r="D636" s="347"/>
    </row>
    <row r="637" spans="1:4">
      <c r="A637" s="349" t="s">
        <v>1583</v>
      </c>
      <c r="B637" s="350" t="s">
        <v>1584</v>
      </c>
      <c r="C637" s="304"/>
      <c r="D637" s="304"/>
    </row>
    <row r="638" spans="1:4">
      <c r="A638" s="349" t="s">
        <v>1585</v>
      </c>
      <c r="B638" s="350" t="s">
        <v>1586</v>
      </c>
      <c r="C638" s="304"/>
      <c r="D638" s="304"/>
    </row>
    <row r="639" spans="1:4">
      <c r="A639" s="349" t="s">
        <v>1587</v>
      </c>
      <c r="B639" s="350" t="s">
        <v>1588</v>
      </c>
      <c r="C639" s="304"/>
      <c r="D639" s="304"/>
    </row>
    <row r="640" spans="1:4">
      <c r="A640" s="349" t="s">
        <v>1589</v>
      </c>
      <c r="B640" s="350" t="s">
        <v>1590</v>
      </c>
      <c r="C640" s="304"/>
      <c r="D640" s="304"/>
    </row>
    <row r="641" spans="1:4">
      <c r="A641" s="349" t="s">
        <v>1591</v>
      </c>
      <c r="B641" s="350" t="s">
        <v>1592</v>
      </c>
      <c r="C641" s="304"/>
      <c r="D641" s="304"/>
    </row>
    <row r="642" spans="1:4">
      <c r="A642" s="349" t="s">
        <v>1593</v>
      </c>
      <c r="B642" s="350" t="s">
        <v>1594</v>
      </c>
      <c r="C642" s="304"/>
      <c r="D642" s="304"/>
    </row>
    <row r="643" spans="1:4">
      <c r="A643" s="349" t="s">
        <v>1595</v>
      </c>
      <c r="B643" s="350" t="s">
        <v>1596</v>
      </c>
      <c r="C643" s="304"/>
      <c r="D643" s="304"/>
    </row>
    <row r="644" spans="1:4">
      <c r="A644" s="349" t="s">
        <v>1597</v>
      </c>
      <c r="B644" s="350" t="s">
        <v>1598</v>
      </c>
      <c r="C644" s="304"/>
      <c r="D644" s="304"/>
    </row>
    <row r="645" spans="1:4">
      <c r="A645" s="349" t="s">
        <v>1599</v>
      </c>
      <c r="B645" s="350" t="s">
        <v>1600</v>
      </c>
      <c r="C645" s="304"/>
      <c r="D645" s="304"/>
    </row>
    <row r="646" spans="1:4">
      <c r="A646" s="349" t="s">
        <v>1601</v>
      </c>
      <c r="B646" s="350" t="s">
        <v>1602</v>
      </c>
      <c r="C646" s="304"/>
      <c r="D646" s="304"/>
    </row>
    <row r="647" spans="1:4" ht="25.5">
      <c r="A647" s="349" t="s">
        <v>1603</v>
      </c>
      <c r="B647" s="350" t="s">
        <v>1604</v>
      </c>
      <c r="C647" s="304"/>
      <c r="D647" s="304"/>
    </row>
    <row r="648" spans="1:4" ht="25.5">
      <c r="A648" s="349" t="s">
        <v>1605</v>
      </c>
      <c r="B648" s="350" t="s">
        <v>1606</v>
      </c>
      <c r="C648" s="304"/>
      <c r="D648" s="304"/>
    </row>
    <row r="649" spans="1:4">
      <c r="A649" s="349" t="s">
        <v>1607</v>
      </c>
      <c r="B649" s="350" t="s">
        <v>1608</v>
      </c>
      <c r="C649" s="304"/>
      <c r="D649" s="304"/>
    </row>
    <row r="650" spans="1:4">
      <c r="A650" s="349" t="s">
        <v>1609</v>
      </c>
      <c r="B650" s="350" t="s">
        <v>1610</v>
      </c>
      <c r="C650" s="304"/>
      <c r="D650" s="304"/>
    </row>
    <row r="651" spans="1:4">
      <c r="A651" s="349" t="s">
        <v>1611</v>
      </c>
      <c r="B651" s="350" t="s">
        <v>1612</v>
      </c>
      <c r="C651" s="304"/>
      <c r="D651" s="304"/>
    </row>
    <row r="652" spans="1:4">
      <c r="A652" s="349" t="s">
        <v>1613</v>
      </c>
      <c r="B652" s="350" t="s">
        <v>1614</v>
      </c>
      <c r="C652" s="304"/>
      <c r="D652" s="304"/>
    </row>
    <row r="653" spans="1:4">
      <c r="A653" s="349" t="s">
        <v>1615</v>
      </c>
      <c r="B653" s="350" t="s">
        <v>1616</v>
      </c>
      <c r="C653" s="304"/>
      <c r="D653" s="304"/>
    </row>
    <row r="654" spans="1:4">
      <c r="A654" s="349" t="s">
        <v>1617</v>
      </c>
      <c r="B654" s="350" t="s">
        <v>1618</v>
      </c>
      <c r="C654" s="304"/>
      <c r="D654" s="304"/>
    </row>
    <row r="655" spans="1:4" ht="18.75">
      <c r="A655" s="348">
        <v>19</v>
      </c>
      <c r="B655" s="355" t="s">
        <v>1619</v>
      </c>
      <c r="C655" s="347"/>
      <c r="D655" s="347"/>
    </row>
    <row r="656" spans="1:4">
      <c r="A656" s="349" t="s">
        <v>1620</v>
      </c>
      <c r="B656" s="361" t="s">
        <v>1621</v>
      </c>
      <c r="C656" s="304"/>
      <c r="D656" s="304"/>
    </row>
    <row r="657" spans="1:4">
      <c r="A657" s="349" t="s">
        <v>1622</v>
      </c>
      <c r="B657" s="361" t="s">
        <v>1623</v>
      </c>
      <c r="C657" s="304"/>
      <c r="D657" s="304"/>
    </row>
    <row r="658" spans="1:4">
      <c r="A658" s="349" t="s">
        <v>1624</v>
      </c>
      <c r="B658" s="361" t="s">
        <v>1625</v>
      </c>
      <c r="C658" s="304"/>
      <c r="D658" s="304"/>
    </row>
    <row r="659" spans="1:4">
      <c r="A659" s="349" t="s">
        <v>1626</v>
      </c>
      <c r="B659" s="361" t="s">
        <v>1627</v>
      </c>
      <c r="C659" s="304"/>
      <c r="D659" s="304"/>
    </row>
    <row r="660" spans="1:4" ht="25.5">
      <c r="A660" s="349" t="s">
        <v>1628</v>
      </c>
      <c r="B660" s="361" t="s">
        <v>1629</v>
      </c>
      <c r="C660" s="304"/>
      <c r="D660" s="304"/>
    </row>
    <row r="661" spans="1:4">
      <c r="A661" s="349" t="s">
        <v>1630</v>
      </c>
      <c r="B661" s="361" t="s">
        <v>1631</v>
      </c>
      <c r="C661" s="304"/>
      <c r="D661" s="304"/>
    </row>
    <row r="662" spans="1:4">
      <c r="A662" s="349" t="s">
        <v>1632</v>
      </c>
      <c r="B662" s="361" t="s">
        <v>1633</v>
      </c>
      <c r="C662" s="304"/>
      <c r="D662" s="304"/>
    </row>
    <row r="663" spans="1:4">
      <c r="A663" s="349" t="s">
        <v>1634</v>
      </c>
      <c r="B663" s="361" t="s">
        <v>1635</v>
      </c>
      <c r="C663" s="304"/>
      <c r="D663" s="304"/>
    </row>
    <row r="664" spans="1:4">
      <c r="A664" s="349" t="s">
        <v>1636</v>
      </c>
      <c r="B664" s="361" t="s">
        <v>1637</v>
      </c>
      <c r="C664" s="304"/>
      <c r="D664" s="304"/>
    </row>
    <row r="665" spans="1:4">
      <c r="A665" s="349" t="s">
        <v>1638</v>
      </c>
      <c r="B665" s="361" t="s">
        <v>1639</v>
      </c>
      <c r="C665" s="304"/>
      <c r="D665" s="304"/>
    </row>
    <row r="666" spans="1:4">
      <c r="A666" s="349" t="s">
        <v>1640</v>
      </c>
      <c r="B666" s="361" t="s">
        <v>1641</v>
      </c>
      <c r="C666" s="304"/>
      <c r="D666" s="304"/>
    </row>
    <row r="667" spans="1:4" ht="37.5">
      <c r="A667" s="348">
        <v>20</v>
      </c>
      <c r="B667" s="355" t="s">
        <v>1642</v>
      </c>
      <c r="C667" s="347"/>
      <c r="D667" s="347"/>
    </row>
    <row r="668" spans="1:4">
      <c r="A668" s="349" t="s">
        <v>1643</v>
      </c>
      <c r="B668" s="350" t="s">
        <v>1644</v>
      </c>
      <c r="C668" s="304"/>
      <c r="D668" s="304"/>
    </row>
    <row r="669" spans="1:4">
      <c r="A669" s="349" t="s">
        <v>1645</v>
      </c>
      <c r="B669" s="350" t="s">
        <v>1646</v>
      </c>
      <c r="C669" s="304"/>
      <c r="D669" s="304"/>
    </row>
    <row r="670" spans="1:4">
      <c r="A670" s="349" t="s">
        <v>1647</v>
      </c>
      <c r="B670" s="350" t="s">
        <v>1648</v>
      </c>
      <c r="C670" s="304"/>
      <c r="D670" s="304"/>
    </row>
    <row r="671" spans="1:4">
      <c r="A671" s="349" t="s">
        <v>1649</v>
      </c>
      <c r="B671" s="350" t="s">
        <v>1650</v>
      </c>
      <c r="C671" s="304"/>
      <c r="D671" s="304"/>
    </row>
    <row r="672" spans="1:4">
      <c r="A672" s="349" t="s">
        <v>1651</v>
      </c>
      <c r="B672" s="350" t="s">
        <v>1652</v>
      </c>
      <c r="C672" s="304"/>
      <c r="D672" s="304"/>
    </row>
    <row r="673" spans="1:4">
      <c r="A673" s="349" t="s">
        <v>1653</v>
      </c>
      <c r="B673" s="350" t="s">
        <v>1654</v>
      </c>
      <c r="C673" s="304"/>
      <c r="D673" s="304"/>
    </row>
    <row r="674" spans="1:4" ht="18.75">
      <c r="A674" s="348">
        <v>21</v>
      </c>
      <c r="B674" s="355" t="s">
        <v>1655</v>
      </c>
      <c r="C674" s="347"/>
      <c r="D674" s="347"/>
    </row>
    <row r="675" spans="1:4">
      <c r="A675" s="349" t="s">
        <v>1656</v>
      </c>
      <c r="B675" s="350" t="s">
        <v>1657</v>
      </c>
      <c r="C675" s="304"/>
      <c r="D675" s="304"/>
    </row>
    <row r="676" spans="1:4" ht="25.5">
      <c r="A676" s="349" t="s">
        <v>1658</v>
      </c>
      <c r="B676" s="350" t="s">
        <v>1659</v>
      </c>
      <c r="C676" s="304"/>
      <c r="D676" s="304"/>
    </row>
    <row r="677" spans="1:4" ht="25.5">
      <c r="A677" s="349" t="s">
        <v>1660</v>
      </c>
      <c r="B677" s="350" t="s">
        <v>1661</v>
      </c>
      <c r="C677" s="304"/>
      <c r="D677" s="304"/>
    </row>
    <row r="678" spans="1:4">
      <c r="A678" s="349" t="s">
        <v>1662</v>
      </c>
      <c r="B678" s="350" t="s">
        <v>1663</v>
      </c>
      <c r="C678" s="304"/>
      <c r="D678" s="304"/>
    </row>
    <row r="679" spans="1:4">
      <c r="A679" s="349" t="s">
        <v>1664</v>
      </c>
      <c r="B679" s="359" t="s">
        <v>1665</v>
      </c>
      <c r="C679" s="304"/>
      <c r="D679" s="304"/>
    </row>
    <row r="680" spans="1:4">
      <c r="A680" s="349" t="s">
        <v>1666</v>
      </c>
      <c r="B680" s="359" t="s">
        <v>1667</v>
      </c>
      <c r="C680" s="304"/>
      <c r="D680" s="304"/>
    </row>
    <row r="681" spans="1:4">
      <c r="A681" s="349" t="s">
        <v>1668</v>
      </c>
      <c r="B681" s="350" t="s">
        <v>1669</v>
      </c>
      <c r="C681" s="304"/>
      <c r="D681" s="304"/>
    </row>
    <row r="682" spans="1:4">
      <c r="A682" s="349" t="s">
        <v>1670</v>
      </c>
      <c r="B682" s="359" t="s">
        <v>1671</v>
      </c>
      <c r="C682" s="304"/>
      <c r="D682" s="304"/>
    </row>
    <row r="683" spans="1:4">
      <c r="A683" s="349" t="s">
        <v>1672</v>
      </c>
      <c r="B683" s="359" t="s">
        <v>1673</v>
      </c>
      <c r="C683" s="304"/>
      <c r="D683" s="304"/>
    </row>
    <row r="684" spans="1:4" ht="25.5">
      <c r="A684" s="349" t="s">
        <v>1674</v>
      </c>
      <c r="B684" s="359" t="s">
        <v>1675</v>
      </c>
      <c r="C684" s="304"/>
      <c r="D684" s="304"/>
    </row>
    <row r="685" spans="1:4">
      <c r="A685" s="349" t="s">
        <v>1676</v>
      </c>
      <c r="B685" s="351" t="s">
        <v>1677</v>
      </c>
      <c r="C685" s="304"/>
      <c r="D685" s="304"/>
    </row>
    <row r="686" spans="1:4">
      <c r="A686" s="349" t="s">
        <v>1678</v>
      </c>
      <c r="B686" s="350" t="s">
        <v>1679</v>
      </c>
      <c r="C686" s="304"/>
      <c r="D686" s="304"/>
    </row>
    <row r="687" spans="1:4">
      <c r="A687" s="349" t="s">
        <v>1680</v>
      </c>
      <c r="B687" s="350" t="s">
        <v>1681</v>
      </c>
      <c r="C687" s="304"/>
      <c r="D687" s="304"/>
    </row>
    <row r="688" spans="1:4">
      <c r="A688" s="349" t="s">
        <v>1682</v>
      </c>
      <c r="B688" s="359" t="s">
        <v>1683</v>
      </c>
      <c r="C688" s="304"/>
      <c r="D688" s="304"/>
    </row>
    <row r="689" spans="1:4">
      <c r="A689" s="349" t="s">
        <v>1684</v>
      </c>
      <c r="B689" s="359" t="s">
        <v>1685</v>
      </c>
      <c r="C689" s="304"/>
      <c r="D689" s="304"/>
    </row>
    <row r="690" spans="1:4">
      <c r="A690" s="349" t="s">
        <v>1686</v>
      </c>
      <c r="B690" s="350" t="s">
        <v>1687</v>
      </c>
      <c r="C690" s="304"/>
      <c r="D690" s="304"/>
    </row>
    <row r="691" spans="1:4">
      <c r="A691" s="349" t="s">
        <v>1688</v>
      </c>
      <c r="B691" s="350" t="s">
        <v>1689</v>
      </c>
      <c r="C691" s="304"/>
      <c r="D691" s="304"/>
    </row>
    <row r="692" spans="1:4" ht="25.5">
      <c r="A692" s="349" t="s">
        <v>1690</v>
      </c>
      <c r="B692" s="350" t="s">
        <v>1691</v>
      </c>
      <c r="C692" s="304"/>
      <c r="D692" s="304"/>
    </row>
    <row r="693" spans="1:4" ht="25.5">
      <c r="A693" s="349" t="s">
        <v>1692</v>
      </c>
      <c r="B693" s="350" t="s">
        <v>1693</v>
      </c>
      <c r="C693" s="304"/>
      <c r="D693" s="304"/>
    </row>
    <row r="694" spans="1:4">
      <c r="A694" s="349" t="s">
        <v>1694</v>
      </c>
      <c r="B694" s="350" t="s">
        <v>1695</v>
      </c>
      <c r="C694" s="304"/>
      <c r="D694" s="304"/>
    </row>
    <row r="695" spans="1:4">
      <c r="A695" s="349" t="s">
        <v>1696</v>
      </c>
      <c r="B695" s="350" t="s">
        <v>1697</v>
      </c>
      <c r="C695" s="304"/>
      <c r="D695" s="304"/>
    </row>
    <row r="696" spans="1:4">
      <c r="A696" s="349" t="s">
        <v>1698</v>
      </c>
      <c r="B696" s="350" t="s">
        <v>1699</v>
      </c>
      <c r="C696" s="304"/>
      <c r="D696" s="304"/>
    </row>
    <row r="697" spans="1:4">
      <c r="A697" s="349" t="s">
        <v>1700</v>
      </c>
      <c r="B697" s="350" t="s">
        <v>1701</v>
      </c>
      <c r="C697" s="304"/>
      <c r="D697" s="304"/>
    </row>
    <row r="698" spans="1:4">
      <c r="A698" s="349" t="s">
        <v>1702</v>
      </c>
      <c r="B698" s="350" t="s">
        <v>1703</v>
      </c>
      <c r="C698" s="304"/>
      <c r="D698" s="304"/>
    </row>
    <row r="699" spans="1:4">
      <c r="A699" s="349" t="s">
        <v>1704</v>
      </c>
      <c r="B699" s="350" t="s">
        <v>1705</v>
      </c>
      <c r="C699" s="304"/>
      <c r="D699" s="304"/>
    </row>
    <row r="700" spans="1:4">
      <c r="A700" s="349" t="s">
        <v>1706</v>
      </c>
      <c r="B700" s="350" t="s">
        <v>1707</v>
      </c>
      <c r="C700" s="304"/>
      <c r="D700" s="304"/>
    </row>
    <row r="701" spans="1:4">
      <c r="A701" s="349" t="s">
        <v>1708</v>
      </c>
      <c r="B701" s="350" t="s">
        <v>1709</v>
      </c>
      <c r="C701" s="304"/>
      <c r="D701" s="304"/>
    </row>
    <row r="702" spans="1:4">
      <c r="A702" s="349" t="s">
        <v>1710</v>
      </c>
      <c r="B702" s="350" t="s">
        <v>1711</v>
      </c>
      <c r="C702" s="304"/>
      <c r="D702" s="304"/>
    </row>
    <row r="703" spans="1:4">
      <c r="A703" s="349" t="s">
        <v>1712</v>
      </c>
      <c r="B703" s="350" t="s">
        <v>1713</v>
      </c>
      <c r="C703" s="304"/>
      <c r="D703" s="304"/>
    </row>
    <row r="704" spans="1:4" ht="18.75">
      <c r="A704" s="348">
        <v>22</v>
      </c>
      <c r="B704" s="355" t="s">
        <v>1714</v>
      </c>
      <c r="C704" s="347"/>
      <c r="D704" s="347"/>
    </row>
    <row r="705" spans="1:4">
      <c r="A705" s="349" t="s">
        <v>1715</v>
      </c>
      <c r="B705" s="350" t="s">
        <v>1716</v>
      </c>
      <c r="C705" s="304"/>
      <c r="D705" s="304"/>
    </row>
    <row r="706" spans="1:4">
      <c r="A706" s="349" t="s">
        <v>1717</v>
      </c>
      <c r="B706" s="350" t="s">
        <v>1718</v>
      </c>
      <c r="C706" s="304"/>
      <c r="D706" s="304"/>
    </row>
    <row r="707" spans="1:4">
      <c r="A707" s="349" t="s">
        <v>1719</v>
      </c>
      <c r="B707" s="350" t="s">
        <v>1720</v>
      </c>
      <c r="C707" s="304"/>
      <c r="D707" s="304"/>
    </row>
    <row r="708" spans="1:4">
      <c r="A708" s="349" t="s">
        <v>1721</v>
      </c>
      <c r="B708" s="350" t="s">
        <v>1722</v>
      </c>
      <c r="C708" s="304"/>
      <c r="D708" s="304"/>
    </row>
    <row r="709" spans="1:4">
      <c r="A709" s="349" t="s">
        <v>1723</v>
      </c>
      <c r="B709" s="350" t="s">
        <v>1724</v>
      </c>
      <c r="C709" s="304"/>
      <c r="D709" s="304"/>
    </row>
    <row r="710" spans="1:4">
      <c r="A710" s="349" t="s">
        <v>1725</v>
      </c>
      <c r="B710" s="350" t="s">
        <v>1726</v>
      </c>
      <c r="C710" s="304"/>
      <c r="D710" s="304"/>
    </row>
    <row r="711" spans="1:4">
      <c r="A711" s="349" t="s">
        <v>1727</v>
      </c>
      <c r="B711" s="350" t="s">
        <v>1728</v>
      </c>
      <c r="C711" s="304"/>
      <c r="D711" s="304"/>
    </row>
    <row r="712" spans="1:4">
      <c r="A712" s="349" t="s">
        <v>1729</v>
      </c>
      <c r="B712" s="350" t="s">
        <v>1730</v>
      </c>
      <c r="C712" s="304"/>
      <c r="D712" s="304"/>
    </row>
    <row r="713" spans="1:4" ht="37.5">
      <c r="A713" s="348">
        <v>23</v>
      </c>
      <c r="B713" s="355" t="s">
        <v>1731</v>
      </c>
      <c r="C713" s="347"/>
      <c r="D713" s="347"/>
    </row>
    <row r="714" spans="1:4" ht="25.5">
      <c r="A714" s="349" t="s">
        <v>1732</v>
      </c>
      <c r="B714" s="350" t="s">
        <v>1733</v>
      </c>
      <c r="C714" s="304"/>
      <c r="D714" s="304"/>
    </row>
    <row r="715" spans="1:4" ht="25.5">
      <c r="A715" s="349" t="s">
        <v>1734</v>
      </c>
      <c r="B715" s="350" t="s">
        <v>1735</v>
      </c>
      <c r="C715" s="304"/>
      <c r="D715" s="304"/>
    </row>
    <row r="716" spans="1:4">
      <c r="A716" s="349" t="s">
        <v>1736</v>
      </c>
      <c r="B716" s="350" t="s">
        <v>1737</v>
      </c>
      <c r="C716" s="304"/>
      <c r="D716" s="304"/>
    </row>
    <row r="717" spans="1:4">
      <c r="A717" s="349" t="s">
        <v>1738</v>
      </c>
      <c r="B717" s="350" t="s">
        <v>1739</v>
      </c>
      <c r="C717" s="304"/>
      <c r="D717" s="304"/>
    </row>
    <row r="718" spans="1:4">
      <c r="A718" s="349" t="s">
        <v>1740</v>
      </c>
      <c r="B718" s="350" t="s">
        <v>1741</v>
      </c>
      <c r="C718" s="304"/>
      <c r="D718" s="304"/>
    </row>
    <row r="719" spans="1:4">
      <c r="A719" s="349" t="s">
        <v>1742</v>
      </c>
      <c r="B719" s="351" t="s">
        <v>1743</v>
      </c>
      <c r="C719" s="304"/>
      <c r="D719" s="304"/>
    </row>
    <row r="720" spans="1:4">
      <c r="A720" s="349" t="s">
        <v>1744</v>
      </c>
      <c r="B720" s="351" t="s">
        <v>1745</v>
      </c>
      <c r="C720" s="304"/>
      <c r="D720" s="304"/>
    </row>
    <row r="721" spans="1:4">
      <c r="A721" s="349" t="s">
        <v>1746</v>
      </c>
      <c r="B721" s="351" t="s">
        <v>1747</v>
      </c>
      <c r="C721" s="304"/>
      <c r="D721" s="304"/>
    </row>
    <row r="722" spans="1:4">
      <c r="A722" s="349" t="s">
        <v>1748</v>
      </c>
      <c r="B722" s="350" t="s">
        <v>1749</v>
      </c>
      <c r="C722" s="304"/>
      <c r="D722" s="304"/>
    </row>
    <row r="723" spans="1:4">
      <c r="A723" s="349" t="s">
        <v>1750</v>
      </c>
      <c r="B723" s="350" t="s">
        <v>1751</v>
      </c>
      <c r="C723" s="304"/>
      <c r="D723" s="304"/>
    </row>
    <row r="724" spans="1:4">
      <c r="A724" s="349" t="s">
        <v>1752</v>
      </c>
      <c r="B724" s="350" t="s">
        <v>1753</v>
      </c>
      <c r="C724" s="304"/>
      <c r="D724" s="304"/>
    </row>
    <row r="725" spans="1:4">
      <c r="A725" s="349" t="s">
        <v>1754</v>
      </c>
      <c r="B725" s="350" t="s">
        <v>1755</v>
      </c>
      <c r="C725" s="304"/>
      <c r="D725" s="304"/>
    </row>
    <row r="726" spans="1:4">
      <c r="A726" s="349" t="s">
        <v>1756</v>
      </c>
      <c r="B726" s="350" t="s">
        <v>1757</v>
      </c>
      <c r="C726" s="304"/>
      <c r="D726" s="304"/>
    </row>
    <row r="727" spans="1:4" ht="23.25">
      <c r="A727" s="363"/>
      <c r="B727" s="364" t="s">
        <v>1758</v>
      </c>
      <c r="C727" s="364"/>
      <c r="D727" s="347"/>
    </row>
    <row r="728" spans="1:4">
      <c r="A728" s="349" t="s">
        <v>1759</v>
      </c>
      <c r="B728" s="365" t="s">
        <v>1760</v>
      </c>
      <c r="C728" s="304"/>
      <c r="D728" s="304"/>
    </row>
    <row r="729" spans="1:4" ht="25.5">
      <c r="A729" s="366" t="s">
        <v>1761</v>
      </c>
      <c r="B729" s="365" t="s">
        <v>1762</v>
      </c>
      <c r="C729" s="304"/>
      <c r="D729" s="304"/>
    </row>
    <row r="730" spans="1:4">
      <c r="A730" s="366" t="s">
        <v>1763</v>
      </c>
      <c r="B730" s="365" t="s">
        <v>1764</v>
      </c>
      <c r="C730" s="304"/>
      <c r="D730" s="304"/>
    </row>
    <row r="731" spans="1:4" ht="23.25">
      <c r="A731" s="367"/>
      <c r="B731" s="364" t="s">
        <v>1765</v>
      </c>
      <c r="C731" s="364"/>
      <c r="D731" s="347"/>
    </row>
    <row r="732" spans="1:4">
      <c r="A732" s="366" t="s">
        <v>1766</v>
      </c>
      <c r="B732" s="365" t="s">
        <v>1767</v>
      </c>
      <c r="C732" s="304"/>
      <c r="D732" s="304"/>
    </row>
    <row r="733" spans="1:4">
      <c r="A733" s="366" t="s">
        <v>1768</v>
      </c>
      <c r="B733" s="365" t="s">
        <v>1769</v>
      </c>
      <c r="C733" s="304"/>
      <c r="D733" s="304"/>
    </row>
    <row r="734" spans="1:4">
      <c r="A734" s="366" t="s">
        <v>1770</v>
      </c>
      <c r="B734" s="365" t="s">
        <v>1771</v>
      </c>
      <c r="C734" s="304"/>
      <c r="D734" s="304"/>
    </row>
  </sheetData>
  <conditionalFormatting sqref="A729:A730 A732:A734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scale="6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63"/>
  <sheetViews>
    <sheetView view="pageBreakPreview" zoomScaleSheetLayoutView="100" workbookViewId="0">
      <selection activeCell="A66" sqref="A66"/>
    </sheetView>
  </sheetViews>
  <sheetFormatPr defaultRowHeight="12.75"/>
  <cols>
    <col min="1" max="1" width="12.7109375" customWidth="1"/>
    <col min="2" max="2" width="71.7109375" customWidth="1"/>
    <col min="3" max="3" width="9.5703125" customWidth="1"/>
    <col min="4" max="4" width="9.7109375" customWidth="1"/>
    <col min="5" max="6" width="10.42578125" customWidth="1"/>
    <col min="7" max="7" width="10.85546875" customWidth="1"/>
    <col min="8" max="8" width="10.42578125" customWidth="1"/>
  </cols>
  <sheetData>
    <row r="1" spans="1:8" ht="24.75" customHeight="1">
      <c r="A1" s="230"/>
      <c r="B1" s="231" t="s">
        <v>174</v>
      </c>
      <c r="C1" s="414" t="str">
        <f>Kadar.ode.!C1</f>
        <v>Специјална болница 
за болести штитасте жлезде и болести метаболизма "Златибор"</v>
      </c>
      <c r="D1" s="226"/>
      <c r="E1" s="226"/>
      <c r="F1" s="226"/>
      <c r="G1" s="228"/>
      <c r="H1" s="107"/>
    </row>
    <row r="2" spans="1:8">
      <c r="A2" s="230"/>
      <c r="B2" s="231" t="s">
        <v>175</v>
      </c>
      <c r="C2" s="414">
        <f>Kadar.ode.!C2</f>
        <v>7221452</v>
      </c>
      <c r="D2" s="226"/>
      <c r="E2" s="226"/>
      <c r="F2" s="226"/>
      <c r="G2" s="228"/>
      <c r="H2" s="107"/>
    </row>
    <row r="3" spans="1:8" ht="3.75" customHeight="1">
      <c r="A3" s="230"/>
      <c r="B3" s="231"/>
      <c r="C3" s="222"/>
      <c r="D3" s="226"/>
      <c r="E3" s="226"/>
      <c r="F3" s="226"/>
      <c r="G3" s="228"/>
      <c r="H3" s="107"/>
    </row>
    <row r="4" spans="1:8" ht="14.25">
      <c r="A4" s="230"/>
      <c r="B4" s="231" t="s">
        <v>176</v>
      </c>
      <c r="C4" s="223" t="s">
        <v>288</v>
      </c>
      <c r="D4" s="227"/>
      <c r="E4" s="227"/>
      <c r="F4" s="227"/>
      <c r="G4" s="229"/>
      <c r="H4" s="107"/>
    </row>
    <row r="5" spans="1:8" ht="14.25">
      <c r="A5" s="230"/>
      <c r="B5" s="231" t="s">
        <v>217</v>
      </c>
      <c r="C5" s="223"/>
      <c r="D5" s="227"/>
      <c r="E5" s="227"/>
      <c r="F5" s="227"/>
      <c r="G5" s="229"/>
      <c r="H5" s="107"/>
    </row>
    <row r="6" spans="1:8" ht="15.75">
      <c r="A6" s="190"/>
      <c r="B6" s="190"/>
      <c r="C6" s="190"/>
      <c r="D6" s="190"/>
      <c r="E6" s="190"/>
      <c r="F6" s="190"/>
      <c r="G6" s="104"/>
      <c r="H6" s="104"/>
    </row>
    <row r="7" spans="1:8" ht="22.5" customHeight="1">
      <c r="A7" s="596" t="s">
        <v>120</v>
      </c>
      <c r="B7" s="596" t="s">
        <v>219</v>
      </c>
      <c r="C7" s="590" t="s">
        <v>229</v>
      </c>
      <c r="D7" s="590"/>
      <c r="E7" s="590" t="s">
        <v>230</v>
      </c>
      <c r="F7" s="590"/>
      <c r="G7" s="590" t="s">
        <v>88</v>
      </c>
      <c r="H7" s="590"/>
    </row>
    <row r="8" spans="1:8" ht="31.5" customHeight="1" thickBot="1">
      <c r="A8" s="597"/>
      <c r="B8" s="597"/>
      <c r="C8" s="106" t="s">
        <v>346</v>
      </c>
      <c r="D8" s="106" t="s">
        <v>347</v>
      </c>
      <c r="E8" s="106" t="s">
        <v>346</v>
      </c>
      <c r="F8" s="106" t="s">
        <v>347</v>
      </c>
      <c r="G8" s="106" t="s">
        <v>346</v>
      </c>
      <c r="H8" s="106" t="s">
        <v>347</v>
      </c>
    </row>
    <row r="9" spans="1:8" ht="15.75" thickTop="1">
      <c r="A9" s="407"/>
      <c r="B9" s="453" t="s">
        <v>1817</v>
      </c>
      <c r="C9" s="454"/>
      <c r="D9" s="454"/>
      <c r="E9" s="454"/>
      <c r="F9" s="454"/>
      <c r="G9" s="454"/>
      <c r="H9" s="455"/>
    </row>
    <row r="10" spans="1:8">
      <c r="A10" s="431" t="s">
        <v>1818</v>
      </c>
      <c r="B10" s="432" t="s">
        <v>1819</v>
      </c>
      <c r="C10" s="390">
        <v>25</v>
      </c>
      <c r="D10" s="390">
        <v>35</v>
      </c>
      <c r="E10" s="402">
        <v>192</v>
      </c>
      <c r="F10" s="402">
        <v>100</v>
      </c>
      <c r="G10" s="390">
        <f t="shared" ref="G10:H12" si="0">SUM(C10+E10)</f>
        <v>217</v>
      </c>
      <c r="H10" s="390">
        <f t="shared" si="0"/>
        <v>135</v>
      </c>
    </row>
    <row r="11" spans="1:8" ht="12.75" customHeight="1">
      <c r="A11" s="431" t="s">
        <v>1820</v>
      </c>
      <c r="B11" s="433" t="s">
        <v>1900</v>
      </c>
      <c r="C11" s="390">
        <v>3</v>
      </c>
      <c r="D11" s="390">
        <v>70</v>
      </c>
      <c r="E11" s="402">
        <v>197</v>
      </c>
      <c r="F11" s="402">
        <v>135</v>
      </c>
      <c r="G11" s="390">
        <f t="shared" si="0"/>
        <v>200</v>
      </c>
      <c r="H11" s="390">
        <f t="shared" si="0"/>
        <v>205</v>
      </c>
    </row>
    <row r="12" spans="1:8">
      <c r="A12" s="431" t="s">
        <v>1821</v>
      </c>
      <c r="B12" s="433" t="s">
        <v>1822</v>
      </c>
      <c r="C12" s="390">
        <v>221</v>
      </c>
      <c r="D12" s="390">
        <v>400</v>
      </c>
      <c r="E12" s="402">
        <v>392</v>
      </c>
      <c r="F12" s="402">
        <v>270</v>
      </c>
      <c r="G12" s="390">
        <f t="shared" si="0"/>
        <v>613</v>
      </c>
      <c r="H12" s="390">
        <f t="shared" si="0"/>
        <v>670</v>
      </c>
    </row>
    <row r="13" spans="1:8" ht="15">
      <c r="A13" s="434"/>
      <c r="B13" s="435" t="s">
        <v>1823</v>
      </c>
      <c r="C13" s="456">
        <f t="shared" ref="C13:H13" si="1">SUM(C9:C12)</f>
        <v>249</v>
      </c>
      <c r="D13" s="456">
        <f t="shared" si="1"/>
        <v>505</v>
      </c>
      <c r="E13" s="405">
        <f t="shared" si="1"/>
        <v>781</v>
      </c>
      <c r="F13" s="405">
        <f t="shared" si="1"/>
        <v>505</v>
      </c>
      <c r="G13" s="404">
        <f t="shared" si="1"/>
        <v>1030</v>
      </c>
      <c r="H13" s="405">
        <f t="shared" si="1"/>
        <v>1010</v>
      </c>
    </row>
    <row r="14" spans="1:8" ht="14.25">
      <c r="A14" s="457"/>
      <c r="B14" s="458"/>
      <c r="C14" s="458"/>
      <c r="D14" s="458"/>
      <c r="E14" s="459"/>
      <c r="F14" s="459"/>
      <c r="G14" s="459"/>
      <c r="H14" s="459"/>
    </row>
    <row r="15" spans="1:8" ht="15">
      <c r="A15" s="460"/>
      <c r="B15" s="461" t="s">
        <v>1824</v>
      </c>
      <c r="C15" s="462"/>
      <c r="D15" s="462"/>
      <c r="E15" s="462"/>
      <c r="F15" s="462"/>
      <c r="G15" s="462"/>
      <c r="H15" s="462"/>
    </row>
    <row r="16" spans="1:8">
      <c r="A16" s="436" t="s">
        <v>1825</v>
      </c>
      <c r="B16" s="463" t="s">
        <v>1826</v>
      </c>
      <c r="C16" s="320">
        <v>376</v>
      </c>
      <c r="D16" s="320">
        <v>400</v>
      </c>
      <c r="E16" s="320"/>
      <c r="F16" s="320"/>
      <c r="G16" s="320">
        <f>SUM(C16+E16)</f>
        <v>376</v>
      </c>
      <c r="H16" s="320">
        <f>SUM(D16+F16)</f>
        <v>400</v>
      </c>
    </row>
    <row r="17" spans="1:8" ht="15">
      <c r="A17" s="437"/>
      <c r="B17" s="461" t="s">
        <v>1827</v>
      </c>
      <c r="C17" s="438">
        <f>SUM(C16:C16)</f>
        <v>376</v>
      </c>
      <c r="D17" s="438">
        <f>SUM(D16:D16)</f>
        <v>400</v>
      </c>
      <c r="E17" s="438"/>
      <c r="F17" s="438"/>
      <c r="G17" s="438">
        <f>SUM(C17+E17)</f>
        <v>376</v>
      </c>
      <c r="H17" s="438">
        <f>SUM(H16:H16)</f>
        <v>400</v>
      </c>
    </row>
    <row r="18" spans="1:8" ht="14.25">
      <c r="A18" s="457"/>
      <c r="B18" s="458"/>
      <c r="C18" s="458"/>
      <c r="D18" s="458"/>
      <c r="E18" s="459"/>
      <c r="F18" s="459"/>
      <c r="G18" s="459"/>
      <c r="H18" s="459"/>
    </row>
    <row r="19" spans="1:8" ht="15">
      <c r="A19" s="460"/>
      <c r="B19" s="461" t="s">
        <v>1828</v>
      </c>
      <c r="C19" s="462"/>
      <c r="D19" s="462"/>
      <c r="E19" s="462"/>
      <c r="F19" s="462"/>
      <c r="G19" s="462"/>
      <c r="H19" s="462"/>
    </row>
    <row r="20" spans="1:8">
      <c r="A20" s="439" t="s">
        <v>1829</v>
      </c>
      <c r="B20" s="464" t="s">
        <v>1830</v>
      </c>
      <c r="C20" s="390">
        <v>1093</v>
      </c>
      <c r="D20" s="390">
        <v>1093</v>
      </c>
      <c r="E20" s="443"/>
      <c r="F20" s="443"/>
      <c r="G20" s="390">
        <f>SUM(C20+E20)</f>
        <v>1093</v>
      </c>
      <c r="H20" s="390">
        <f t="shared" ref="H20:H55" si="2">SUM(D20+F20)</f>
        <v>1093</v>
      </c>
    </row>
    <row r="21" spans="1:8" ht="14.25">
      <c r="A21" s="439" t="s">
        <v>1831</v>
      </c>
      <c r="B21" s="441" t="s">
        <v>1832</v>
      </c>
      <c r="C21" s="465">
        <v>3776</v>
      </c>
      <c r="D21" s="465">
        <v>3776</v>
      </c>
      <c r="E21" s="462"/>
      <c r="F21" s="462"/>
      <c r="G21" s="465">
        <f>SUM(C21+E21)</f>
        <v>3776</v>
      </c>
      <c r="H21" s="465">
        <f t="shared" si="2"/>
        <v>3776</v>
      </c>
    </row>
    <row r="22" spans="1:8">
      <c r="A22" s="440" t="s">
        <v>1833</v>
      </c>
      <c r="B22" s="433" t="s">
        <v>1834</v>
      </c>
      <c r="C22" s="390">
        <v>858</v>
      </c>
      <c r="D22" s="390">
        <v>858</v>
      </c>
      <c r="E22" s="443"/>
      <c r="F22" s="443"/>
      <c r="G22" s="390">
        <f t="shared" ref="G22:G55" si="3">SUM(C22+E22)</f>
        <v>858</v>
      </c>
      <c r="H22" s="390">
        <f t="shared" si="2"/>
        <v>858</v>
      </c>
    </row>
    <row r="23" spans="1:8">
      <c r="A23" s="439" t="s">
        <v>1835</v>
      </c>
      <c r="B23" s="433" t="s">
        <v>1836</v>
      </c>
      <c r="C23" s="390">
        <v>15245</v>
      </c>
      <c r="D23" s="390">
        <v>15245</v>
      </c>
      <c r="E23" s="443"/>
      <c r="F23" s="443"/>
      <c r="G23" s="390">
        <f t="shared" si="3"/>
        <v>15245</v>
      </c>
      <c r="H23" s="390">
        <f t="shared" si="2"/>
        <v>15245</v>
      </c>
    </row>
    <row r="24" spans="1:8">
      <c r="A24" s="439" t="s">
        <v>1837</v>
      </c>
      <c r="B24" s="433" t="s">
        <v>1838</v>
      </c>
      <c r="C24" s="390">
        <v>186</v>
      </c>
      <c r="D24" s="390">
        <v>186</v>
      </c>
      <c r="E24" s="443"/>
      <c r="F24" s="443"/>
      <c r="G24" s="390">
        <f t="shared" si="3"/>
        <v>186</v>
      </c>
      <c r="H24" s="390">
        <f t="shared" si="2"/>
        <v>186</v>
      </c>
    </row>
    <row r="25" spans="1:8">
      <c r="A25" s="439" t="s">
        <v>1839</v>
      </c>
      <c r="B25" s="433" t="s">
        <v>1840</v>
      </c>
      <c r="C25" s="390">
        <v>6684</v>
      </c>
      <c r="D25" s="390">
        <v>6684</v>
      </c>
      <c r="E25" s="443"/>
      <c r="F25" s="443"/>
      <c r="G25" s="390">
        <f t="shared" si="3"/>
        <v>6684</v>
      </c>
      <c r="H25" s="390">
        <f t="shared" si="2"/>
        <v>6684</v>
      </c>
    </row>
    <row r="26" spans="1:8">
      <c r="A26" s="439" t="s">
        <v>1841</v>
      </c>
      <c r="B26" s="466" t="s">
        <v>1842</v>
      </c>
      <c r="C26" s="390">
        <v>40</v>
      </c>
      <c r="D26" s="390">
        <v>40</v>
      </c>
      <c r="E26" s="443"/>
      <c r="F26" s="443"/>
      <c r="G26" s="390">
        <f t="shared" si="3"/>
        <v>40</v>
      </c>
      <c r="H26" s="390">
        <f t="shared" si="2"/>
        <v>40</v>
      </c>
    </row>
    <row r="27" spans="1:8">
      <c r="A27" s="439" t="s">
        <v>1843</v>
      </c>
      <c r="B27" s="432" t="s">
        <v>1844</v>
      </c>
      <c r="C27" s="467">
        <v>47</v>
      </c>
      <c r="D27" s="467">
        <v>47</v>
      </c>
      <c r="E27" s="459"/>
      <c r="F27" s="459"/>
      <c r="G27" s="467">
        <f t="shared" si="3"/>
        <v>47</v>
      </c>
      <c r="H27" s="467">
        <f t="shared" si="2"/>
        <v>47</v>
      </c>
    </row>
    <row r="28" spans="1:8">
      <c r="A28" s="439" t="s">
        <v>1845</v>
      </c>
      <c r="B28" s="468" t="s">
        <v>1846</v>
      </c>
      <c r="C28" s="469">
        <v>9087</v>
      </c>
      <c r="D28" s="469">
        <v>9087</v>
      </c>
      <c r="E28" s="470"/>
      <c r="F28" s="470"/>
      <c r="G28" s="469">
        <f t="shared" si="3"/>
        <v>9087</v>
      </c>
      <c r="H28" s="469">
        <f t="shared" si="2"/>
        <v>9087</v>
      </c>
    </row>
    <row r="29" spans="1:8" ht="14.25">
      <c r="A29" s="439" t="s">
        <v>1847</v>
      </c>
      <c r="B29" s="432" t="s">
        <v>1848</v>
      </c>
      <c r="C29" s="467">
        <v>1990</v>
      </c>
      <c r="D29" s="467">
        <v>1990</v>
      </c>
      <c r="E29" s="462"/>
      <c r="F29" s="462"/>
      <c r="G29" s="465">
        <f t="shared" si="3"/>
        <v>1990</v>
      </c>
      <c r="H29" s="465">
        <f t="shared" si="2"/>
        <v>1990</v>
      </c>
    </row>
    <row r="30" spans="1:8" ht="14.25">
      <c r="A30" s="439" t="s">
        <v>1849</v>
      </c>
      <c r="B30" s="464" t="s">
        <v>1850</v>
      </c>
      <c r="C30" s="390">
        <v>590</v>
      </c>
      <c r="D30" s="390">
        <v>590</v>
      </c>
      <c r="E30" s="462"/>
      <c r="F30" s="462"/>
      <c r="G30" s="465">
        <f>SUM(C30+E30)</f>
        <v>590</v>
      </c>
      <c r="H30" s="465">
        <f>SUM(D30+F30)</f>
        <v>590</v>
      </c>
    </row>
    <row r="31" spans="1:8" ht="14.25">
      <c r="A31" s="439" t="s">
        <v>1851</v>
      </c>
      <c r="B31" s="320" t="s">
        <v>1852</v>
      </c>
      <c r="C31" s="465">
        <v>6261</v>
      </c>
      <c r="D31" s="465">
        <v>6261</v>
      </c>
      <c r="E31" s="462"/>
      <c r="F31" s="462"/>
      <c r="G31" s="465">
        <f t="shared" si="3"/>
        <v>6261</v>
      </c>
      <c r="H31" s="465">
        <f t="shared" si="2"/>
        <v>6261</v>
      </c>
    </row>
    <row r="32" spans="1:8" ht="14.25">
      <c r="A32" s="439" t="s">
        <v>1853</v>
      </c>
      <c r="B32" s="432" t="s">
        <v>1854</v>
      </c>
      <c r="C32" s="465">
        <v>618</v>
      </c>
      <c r="D32" s="465">
        <v>618</v>
      </c>
      <c r="E32" s="462"/>
      <c r="F32" s="462"/>
      <c r="G32" s="465">
        <f t="shared" si="3"/>
        <v>618</v>
      </c>
      <c r="H32" s="465">
        <f t="shared" si="2"/>
        <v>618</v>
      </c>
    </row>
    <row r="33" spans="1:8" ht="14.25">
      <c r="A33" s="439" t="s">
        <v>1855</v>
      </c>
      <c r="B33" s="432" t="s">
        <v>1856</v>
      </c>
      <c r="C33" s="465">
        <v>4622</v>
      </c>
      <c r="D33" s="465">
        <v>4622</v>
      </c>
      <c r="E33" s="462"/>
      <c r="F33" s="462"/>
      <c r="G33" s="465">
        <f t="shared" si="3"/>
        <v>4622</v>
      </c>
      <c r="H33" s="465">
        <f t="shared" si="2"/>
        <v>4622</v>
      </c>
    </row>
    <row r="34" spans="1:8" ht="14.25" customHeight="1">
      <c r="A34" s="471">
        <v>600115</v>
      </c>
      <c r="B34" s="432" t="s">
        <v>1857</v>
      </c>
      <c r="C34" s="465">
        <v>1283</v>
      </c>
      <c r="D34" s="465">
        <v>1283</v>
      </c>
      <c r="E34" s="462"/>
      <c r="F34" s="462"/>
      <c r="G34" s="465">
        <f t="shared" si="3"/>
        <v>1283</v>
      </c>
      <c r="H34" s="465">
        <f t="shared" si="2"/>
        <v>1283</v>
      </c>
    </row>
    <row r="35" spans="1:8" ht="14.25">
      <c r="A35" s="471">
        <v>600117</v>
      </c>
      <c r="B35" s="432" t="s">
        <v>1858</v>
      </c>
      <c r="C35" s="465">
        <v>10</v>
      </c>
      <c r="D35" s="465">
        <v>10</v>
      </c>
      <c r="E35" s="462"/>
      <c r="F35" s="462"/>
      <c r="G35" s="465">
        <f t="shared" si="3"/>
        <v>10</v>
      </c>
      <c r="H35" s="465">
        <f t="shared" si="2"/>
        <v>10</v>
      </c>
    </row>
    <row r="36" spans="1:8" ht="14.25">
      <c r="A36" s="439" t="s">
        <v>1859</v>
      </c>
      <c r="B36" s="441" t="s">
        <v>1860</v>
      </c>
      <c r="C36" s="465">
        <v>9588</v>
      </c>
      <c r="D36" s="465">
        <v>9588</v>
      </c>
      <c r="E36" s="462"/>
      <c r="F36" s="462"/>
      <c r="G36" s="442">
        <f t="shared" si="3"/>
        <v>9588</v>
      </c>
      <c r="H36" s="442">
        <f t="shared" si="2"/>
        <v>9588</v>
      </c>
    </row>
    <row r="37" spans="1:8" ht="14.25">
      <c r="A37" s="472">
        <v>600122</v>
      </c>
      <c r="B37" s="473" t="s">
        <v>1861</v>
      </c>
      <c r="C37" s="442">
        <v>3329</v>
      </c>
      <c r="D37" s="442">
        <v>3329</v>
      </c>
      <c r="E37" s="462"/>
      <c r="F37" s="462"/>
      <c r="G37" s="465">
        <f t="shared" si="3"/>
        <v>3329</v>
      </c>
      <c r="H37" s="465">
        <f t="shared" si="2"/>
        <v>3329</v>
      </c>
    </row>
    <row r="38" spans="1:8" ht="14.25">
      <c r="A38" s="439" t="s">
        <v>1862</v>
      </c>
      <c r="B38" s="441" t="s">
        <v>1863</v>
      </c>
      <c r="C38" s="465">
        <v>1307</v>
      </c>
      <c r="D38" s="465">
        <v>1307</v>
      </c>
      <c r="E38" s="462"/>
      <c r="F38" s="462"/>
      <c r="G38" s="465">
        <f t="shared" si="3"/>
        <v>1307</v>
      </c>
      <c r="H38" s="465">
        <f t="shared" si="2"/>
        <v>1307</v>
      </c>
    </row>
    <row r="39" spans="1:8" ht="22.5" customHeight="1">
      <c r="A39" s="610" t="s">
        <v>120</v>
      </c>
      <c r="B39" s="610" t="s">
        <v>219</v>
      </c>
      <c r="C39" s="608" t="s">
        <v>229</v>
      </c>
      <c r="D39" s="608"/>
      <c r="E39" s="608" t="s">
        <v>230</v>
      </c>
      <c r="F39" s="608"/>
      <c r="G39" s="608" t="s">
        <v>88</v>
      </c>
      <c r="H39" s="608"/>
    </row>
    <row r="40" spans="1:8" ht="31.5" customHeight="1" thickBot="1">
      <c r="A40" s="611"/>
      <c r="B40" s="611"/>
      <c r="C40" s="475" t="s">
        <v>346</v>
      </c>
      <c r="D40" s="475" t="s">
        <v>347</v>
      </c>
      <c r="E40" s="475" t="s">
        <v>346</v>
      </c>
      <c r="F40" s="475" t="s">
        <v>347</v>
      </c>
      <c r="G40" s="475" t="s">
        <v>346</v>
      </c>
      <c r="H40" s="475" t="s">
        <v>347</v>
      </c>
    </row>
    <row r="41" spans="1:8" ht="14.25" customHeight="1" thickTop="1">
      <c r="A41" s="439" t="s">
        <v>1864</v>
      </c>
      <c r="B41" s="644" t="s">
        <v>1865</v>
      </c>
      <c r="C41" s="465">
        <v>248</v>
      </c>
      <c r="D41" s="465">
        <v>248</v>
      </c>
      <c r="E41" s="462"/>
      <c r="F41" s="462"/>
      <c r="G41" s="465">
        <f t="shared" ref="G41" si="4">SUM(C41+E41)</f>
        <v>248</v>
      </c>
      <c r="H41" s="465">
        <f t="shared" ref="H41" si="5">SUM(D41+F41)</f>
        <v>248</v>
      </c>
    </row>
    <row r="42" spans="1:8" ht="14.25">
      <c r="A42" s="439" t="s">
        <v>1866</v>
      </c>
      <c r="B42" s="474" t="s">
        <v>1867</v>
      </c>
      <c r="C42" s="465">
        <v>450</v>
      </c>
      <c r="D42" s="465">
        <v>450</v>
      </c>
      <c r="E42" s="462"/>
      <c r="F42" s="462"/>
      <c r="G42" s="465">
        <f t="shared" si="3"/>
        <v>450</v>
      </c>
      <c r="H42" s="465">
        <f t="shared" si="2"/>
        <v>450</v>
      </c>
    </row>
    <row r="43" spans="1:8">
      <c r="A43" s="439" t="s">
        <v>1868</v>
      </c>
      <c r="B43" s="476" t="s">
        <v>1869</v>
      </c>
      <c r="C43" s="477">
        <v>735</v>
      </c>
      <c r="D43" s="477">
        <v>735</v>
      </c>
      <c r="E43" s="459"/>
      <c r="F43" s="459"/>
      <c r="G43" s="467">
        <f t="shared" si="3"/>
        <v>735</v>
      </c>
      <c r="H43" s="467">
        <f t="shared" si="2"/>
        <v>735</v>
      </c>
    </row>
    <row r="44" spans="1:8">
      <c r="A44" s="439" t="s">
        <v>1870</v>
      </c>
      <c r="B44" s="432" t="s">
        <v>1871</v>
      </c>
      <c r="C44" s="467">
        <v>5665</v>
      </c>
      <c r="D44" s="467">
        <v>5665</v>
      </c>
      <c r="E44" s="443"/>
      <c r="F44" s="443"/>
      <c r="G44" s="390">
        <f t="shared" si="3"/>
        <v>5665</v>
      </c>
      <c r="H44" s="390">
        <f t="shared" si="2"/>
        <v>5665</v>
      </c>
    </row>
    <row r="45" spans="1:8">
      <c r="A45" s="439" t="s">
        <v>1872</v>
      </c>
      <c r="B45" s="478" t="s">
        <v>1873</v>
      </c>
      <c r="C45" s="390">
        <v>13524</v>
      </c>
      <c r="D45" s="390">
        <v>13524</v>
      </c>
      <c r="E45" s="459"/>
      <c r="F45" s="459"/>
      <c r="G45" s="467">
        <f t="shared" si="3"/>
        <v>13524</v>
      </c>
      <c r="H45" s="467">
        <f t="shared" si="2"/>
        <v>13524</v>
      </c>
    </row>
    <row r="46" spans="1:8">
      <c r="A46" s="439" t="s">
        <v>1874</v>
      </c>
      <c r="B46" s="479" t="s">
        <v>1875</v>
      </c>
      <c r="C46" s="467">
        <v>568</v>
      </c>
      <c r="D46" s="467">
        <v>568</v>
      </c>
      <c r="E46" s="443"/>
      <c r="F46" s="443"/>
      <c r="G46" s="390">
        <f t="shared" si="3"/>
        <v>568</v>
      </c>
      <c r="H46" s="390">
        <f t="shared" si="2"/>
        <v>568</v>
      </c>
    </row>
    <row r="47" spans="1:8" ht="14.25" customHeight="1">
      <c r="A47" s="439" t="s">
        <v>1876</v>
      </c>
      <c r="B47" s="480" t="s">
        <v>1877</v>
      </c>
      <c r="C47" s="390">
        <v>1094</v>
      </c>
      <c r="D47" s="390">
        <v>1094</v>
      </c>
      <c r="E47" s="462"/>
      <c r="F47" s="462"/>
      <c r="G47" s="465">
        <f t="shared" si="3"/>
        <v>1094</v>
      </c>
      <c r="H47" s="465">
        <f t="shared" si="2"/>
        <v>1094</v>
      </c>
    </row>
    <row r="48" spans="1:8" ht="14.25" customHeight="1">
      <c r="A48" s="439" t="s">
        <v>1878</v>
      </c>
      <c r="B48" s="481" t="s">
        <v>1879</v>
      </c>
      <c r="C48" s="465">
        <v>1972</v>
      </c>
      <c r="D48" s="465">
        <v>1972</v>
      </c>
      <c r="E48" s="443"/>
      <c r="F48" s="443"/>
      <c r="G48" s="390">
        <f t="shared" si="3"/>
        <v>1972</v>
      </c>
      <c r="H48" s="390">
        <f t="shared" si="2"/>
        <v>1972</v>
      </c>
    </row>
    <row r="49" spans="1:8" ht="14.25" customHeight="1">
      <c r="A49" s="439" t="s">
        <v>1880</v>
      </c>
      <c r="B49" s="480" t="s">
        <v>1881</v>
      </c>
      <c r="C49" s="390">
        <v>6684</v>
      </c>
      <c r="D49" s="390">
        <v>6684</v>
      </c>
      <c r="E49" s="462"/>
      <c r="F49" s="462"/>
      <c r="G49" s="465">
        <f t="shared" si="3"/>
        <v>6684</v>
      </c>
      <c r="H49" s="465">
        <f t="shared" si="2"/>
        <v>6684</v>
      </c>
    </row>
    <row r="50" spans="1:8" ht="14.25">
      <c r="A50" s="472" t="s">
        <v>1882</v>
      </c>
      <c r="B50" s="441" t="s">
        <v>1883</v>
      </c>
      <c r="C50" s="465">
        <v>1367</v>
      </c>
      <c r="D50" s="465">
        <v>1367</v>
      </c>
      <c r="E50" s="462"/>
      <c r="F50" s="462"/>
      <c r="G50" s="465">
        <f t="shared" si="3"/>
        <v>1367</v>
      </c>
      <c r="H50" s="465">
        <f t="shared" si="2"/>
        <v>1367</v>
      </c>
    </row>
    <row r="51" spans="1:8" ht="14.25">
      <c r="A51" s="439" t="s">
        <v>1884</v>
      </c>
      <c r="B51" s="481" t="s">
        <v>1885</v>
      </c>
      <c r="C51" s="465">
        <v>2686</v>
      </c>
      <c r="D51" s="465">
        <v>2686</v>
      </c>
      <c r="E51" s="482"/>
      <c r="F51" s="482"/>
      <c r="G51" s="477">
        <f t="shared" si="3"/>
        <v>2686</v>
      </c>
      <c r="H51" s="477">
        <f t="shared" si="2"/>
        <v>2686</v>
      </c>
    </row>
    <row r="52" spans="1:8" ht="14.25" customHeight="1">
      <c r="A52" s="439" t="s">
        <v>1886</v>
      </c>
      <c r="B52" s="480" t="s">
        <v>1887</v>
      </c>
      <c r="C52" s="477">
        <v>10</v>
      </c>
      <c r="D52" s="477">
        <v>10</v>
      </c>
      <c r="E52" s="443"/>
      <c r="F52" s="443"/>
      <c r="G52" s="390">
        <f t="shared" si="3"/>
        <v>10</v>
      </c>
      <c r="H52" s="390">
        <f t="shared" si="2"/>
        <v>10</v>
      </c>
    </row>
    <row r="53" spans="1:8" ht="14.25" customHeight="1">
      <c r="A53" s="439" t="s">
        <v>1888</v>
      </c>
      <c r="B53" s="480" t="s">
        <v>1889</v>
      </c>
      <c r="C53" s="390">
        <v>2938</v>
      </c>
      <c r="D53" s="390">
        <v>2938</v>
      </c>
      <c r="E53" s="462"/>
      <c r="F53" s="462"/>
      <c r="G53" s="465">
        <f t="shared" si="3"/>
        <v>2938</v>
      </c>
      <c r="H53" s="465">
        <f t="shared" si="2"/>
        <v>2938</v>
      </c>
    </row>
    <row r="54" spans="1:8">
      <c r="A54" s="471" t="s">
        <v>1890</v>
      </c>
      <c r="B54" s="479" t="s">
        <v>1891</v>
      </c>
      <c r="C54" s="465">
        <v>5717</v>
      </c>
      <c r="D54" s="465">
        <v>5717</v>
      </c>
      <c r="E54" s="459"/>
      <c r="F54" s="459"/>
      <c r="G54" s="467">
        <f t="shared" si="3"/>
        <v>5717</v>
      </c>
      <c r="H54" s="467">
        <f t="shared" si="2"/>
        <v>5717</v>
      </c>
    </row>
    <row r="55" spans="1:8" ht="14.25" customHeight="1">
      <c r="A55" s="471" t="s">
        <v>1892</v>
      </c>
      <c r="B55" s="479" t="s">
        <v>1893</v>
      </c>
      <c r="C55" s="467">
        <v>20</v>
      </c>
      <c r="D55" s="467">
        <v>20</v>
      </c>
      <c r="E55" s="443"/>
      <c r="F55" s="443"/>
      <c r="G55" s="390">
        <f t="shared" si="3"/>
        <v>20</v>
      </c>
      <c r="H55" s="390">
        <f t="shared" si="2"/>
        <v>20</v>
      </c>
    </row>
    <row r="56" spans="1:8">
      <c r="A56" s="439" t="s">
        <v>1894</v>
      </c>
      <c r="B56" s="478" t="s">
        <v>1895</v>
      </c>
      <c r="C56" s="390">
        <v>5108</v>
      </c>
      <c r="D56" s="390">
        <v>5108</v>
      </c>
      <c r="E56" s="443"/>
      <c r="F56" s="443"/>
      <c r="G56" s="390">
        <f>SUM(C56+E56)</f>
        <v>5108</v>
      </c>
      <c r="H56" s="390">
        <f>SUM(D56+F56)</f>
        <v>5108</v>
      </c>
    </row>
    <row r="57" spans="1:8" ht="27" customHeight="1">
      <c r="A57" s="439" t="s">
        <v>1896</v>
      </c>
      <c r="B57" s="479" t="s">
        <v>1897</v>
      </c>
      <c r="C57" s="390"/>
      <c r="D57" s="390">
        <v>38</v>
      </c>
      <c r="E57" s="443"/>
      <c r="F57" s="443"/>
      <c r="G57" s="390"/>
      <c r="H57" s="390">
        <f>SUM(D57+F57)</f>
        <v>38</v>
      </c>
    </row>
    <row r="58" spans="1:8" ht="15">
      <c r="A58" s="444"/>
      <c r="B58" s="483" t="s">
        <v>1898</v>
      </c>
      <c r="C58" s="438">
        <f>SUM(C19:C57)</f>
        <v>115400</v>
      </c>
      <c r="D58" s="438">
        <f>SUM(D19:D57)</f>
        <v>115438</v>
      </c>
      <c r="E58" s="438"/>
      <c r="F58" s="438"/>
      <c r="G58" s="438">
        <f>SUM(G19:G57)</f>
        <v>115400</v>
      </c>
      <c r="H58" s="438">
        <f>SUM(H19:H57)</f>
        <v>115438</v>
      </c>
    </row>
    <row r="59" spans="1:8" ht="15">
      <c r="A59" s="444"/>
      <c r="B59" s="445"/>
      <c r="C59" s="446"/>
      <c r="D59" s="446"/>
      <c r="E59" s="446"/>
      <c r="F59" s="446"/>
      <c r="G59" s="447"/>
      <c r="H59" s="446"/>
    </row>
    <row r="60" spans="1:8" ht="45.75" customHeight="1">
      <c r="A60" s="448"/>
      <c r="B60" s="449" t="s">
        <v>1899</v>
      </c>
      <c r="C60" s="450">
        <f t="shared" ref="C60:H60" si="6">SUM(C13+C17+C58)</f>
        <v>116025</v>
      </c>
      <c r="D60" s="450">
        <f t="shared" si="6"/>
        <v>116343</v>
      </c>
      <c r="E60" s="451">
        <f t="shared" si="6"/>
        <v>781</v>
      </c>
      <c r="F60" s="451">
        <f t="shared" si="6"/>
        <v>505</v>
      </c>
      <c r="G60" s="452">
        <f t="shared" si="6"/>
        <v>116806</v>
      </c>
      <c r="H60" s="451">
        <f t="shared" si="6"/>
        <v>116848</v>
      </c>
    </row>
    <row r="61" spans="1:8">
      <c r="A61" s="609" t="s">
        <v>147</v>
      </c>
      <c r="B61" s="609"/>
      <c r="C61" s="609"/>
      <c r="D61" s="609"/>
      <c r="E61" s="609"/>
      <c r="F61" s="609"/>
      <c r="G61" s="609"/>
      <c r="H61" s="609"/>
    </row>
    <row r="62" spans="1:8">
      <c r="A62" s="609" t="s">
        <v>307</v>
      </c>
      <c r="B62" s="609"/>
      <c r="C62" s="609"/>
      <c r="D62" s="609"/>
      <c r="E62" s="609"/>
      <c r="F62" s="609"/>
      <c r="G62" s="609"/>
      <c r="H62" s="609"/>
    </row>
    <row r="63" spans="1:8" ht="14.25">
      <c r="A63" s="104"/>
      <c r="B63" s="154"/>
      <c r="C63" s="154"/>
      <c r="D63" s="154"/>
      <c r="E63" s="152"/>
      <c r="F63" s="152"/>
      <c r="G63" s="153"/>
      <c r="H63" s="152"/>
    </row>
  </sheetData>
  <mergeCells count="12">
    <mergeCell ref="G39:H39"/>
    <mergeCell ref="A62:H62"/>
    <mergeCell ref="A7:A8"/>
    <mergeCell ref="B7:B8"/>
    <mergeCell ref="C7:D7"/>
    <mergeCell ref="E7:F7"/>
    <mergeCell ref="G7:H7"/>
    <mergeCell ref="A61:H61"/>
    <mergeCell ref="A39:A40"/>
    <mergeCell ref="B39:B40"/>
    <mergeCell ref="C39:D39"/>
    <mergeCell ref="E39:F39"/>
  </mergeCells>
  <phoneticPr fontId="11" type="noConversion"/>
  <pageMargins left="0" right="0" top="0.39370078740157483" bottom="0.3937007874015748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82"/>
  <sheetViews>
    <sheetView view="pageBreakPreview" zoomScaleSheetLayoutView="100" workbookViewId="0">
      <selection activeCell="A42" sqref="A42"/>
    </sheetView>
  </sheetViews>
  <sheetFormatPr defaultRowHeight="12.75"/>
  <cols>
    <col min="1" max="1" width="8.85546875" style="65" customWidth="1"/>
    <col min="2" max="2" width="54.28515625" style="65" customWidth="1"/>
    <col min="3" max="8" width="12.42578125" style="65" customWidth="1"/>
    <col min="9" max="10" width="8.42578125" style="65" customWidth="1"/>
    <col min="11" max="16384" width="9.140625" style="65"/>
  </cols>
  <sheetData>
    <row r="1" spans="1:10">
      <c r="A1" s="230"/>
      <c r="B1" s="231" t="s">
        <v>174</v>
      </c>
      <c r="C1" s="414" t="str">
        <f>Kadar.ode.!C1</f>
        <v>Специјална болница 
за болести штитасте жлезде и болести метаболизма "Златибор"</v>
      </c>
      <c r="D1" s="415"/>
      <c r="E1" s="415"/>
      <c r="F1" s="415"/>
      <c r="G1" s="416"/>
    </row>
    <row r="2" spans="1:10">
      <c r="A2" s="230"/>
      <c r="B2" s="231" t="s">
        <v>175</v>
      </c>
      <c r="C2" s="564">
        <f>Kadar.ode.!C2</f>
        <v>7221452</v>
      </c>
      <c r="D2" s="565"/>
      <c r="E2" s="226"/>
      <c r="F2" s="226"/>
      <c r="G2" s="228"/>
    </row>
    <row r="3" spans="1:10">
      <c r="A3" s="230"/>
      <c r="B3" s="231"/>
      <c r="C3" s="222"/>
      <c r="D3" s="226"/>
      <c r="E3" s="226"/>
      <c r="F3" s="226"/>
      <c r="G3" s="228"/>
      <c r="J3" s="171"/>
    </row>
    <row r="4" spans="1:10" s="161" customFormat="1" ht="14.25">
      <c r="A4" s="230"/>
      <c r="B4" s="231" t="s">
        <v>176</v>
      </c>
      <c r="C4" s="223" t="s">
        <v>232</v>
      </c>
      <c r="D4" s="227"/>
      <c r="E4" s="227"/>
      <c r="F4" s="227"/>
      <c r="G4" s="229"/>
      <c r="J4" s="105"/>
    </row>
    <row r="5" spans="1:10" ht="10.5" customHeight="1">
      <c r="A5" s="147"/>
      <c r="B5" s="146"/>
      <c r="E5" s="146"/>
      <c r="F5" s="156"/>
      <c r="G5" s="156"/>
      <c r="H5" s="156"/>
      <c r="I5" s="156"/>
      <c r="J5" s="156"/>
    </row>
    <row r="6" spans="1:10" ht="47.25" customHeight="1">
      <c r="A6" s="598" t="s">
        <v>53</v>
      </c>
      <c r="B6" s="596" t="s">
        <v>223</v>
      </c>
      <c r="C6" s="592" t="s">
        <v>1798</v>
      </c>
      <c r="D6" s="593"/>
      <c r="E6" s="592" t="s">
        <v>1799</v>
      </c>
      <c r="F6" s="593"/>
      <c r="G6" s="592" t="s">
        <v>1800</v>
      </c>
      <c r="H6" s="593"/>
    </row>
    <row r="7" spans="1:10" ht="27" customHeight="1" thickBot="1">
      <c r="A7" s="599"/>
      <c r="B7" s="597"/>
      <c r="C7" s="106" t="s">
        <v>346</v>
      </c>
      <c r="D7" s="106" t="s">
        <v>347</v>
      </c>
      <c r="E7" s="106" t="s">
        <v>346</v>
      </c>
      <c r="F7" s="106" t="s">
        <v>347</v>
      </c>
      <c r="G7" s="106" t="s">
        <v>346</v>
      </c>
      <c r="H7" s="106" t="s">
        <v>347</v>
      </c>
    </row>
    <row r="8" spans="1:10" s="66" customFormat="1" ht="14.1" customHeight="1" thickTop="1">
      <c r="A8" s="289" t="s">
        <v>308</v>
      </c>
      <c r="B8" s="163"/>
      <c r="C8" s="162"/>
      <c r="D8" s="162"/>
      <c r="E8" s="162"/>
      <c r="F8" s="162"/>
      <c r="G8" s="162"/>
      <c r="H8" s="162"/>
    </row>
    <row r="9" spans="1:10" s="66" customFormat="1" ht="14.1" customHeight="1">
      <c r="A9" s="290" t="s">
        <v>224</v>
      </c>
      <c r="B9" s="164"/>
      <c r="C9" s="165"/>
      <c r="D9" s="165"/>
      <c r="E9" s="165"/>
      <c r="F9" s="165"/>
      <c r="G9" s="165"/>
      <c r="H9" s="165"/>
    </row>
    <row r="10" spans="1:10" s="66" customFormat="1" ht="14.1" customHeight="1">
      <c r="A10" s="291" t="s">
        <v>225</v>
      </c>
      <c r="B10" s="172"/>
      <c r="C10" s="158"/>
      <c r="D10" s="158"/>
      <c r="E10" s="158"/>
      <c r="F10" s="158"/>
      <c r="G10" s="158"/>
      <c r="H10" s="158"/>
    </row>
    <row r="11" spans="1:10" s="66" customFormat="1" ht="14.1" customHeight="1">
      <c r="A11" s="159"/>
      <c r="B11" s="158"/>
      <c r="C11" s="158"/>
      <c r="D11" s="158"/>
      <c r="E11" s="158"/>
      <c r="F11" s="158"/>
      <c r="G11" s="158"/>
      <c r="H11" s="158"/>
    </row>
    <row r="12" spans="1:10" s="66" customFormat="1" ht="14.1" customHeight="1">
      <c r="A12" s="159"/>
      <c r="B12" s="158"/>
      <c r="C12" s="158"/>
      <c r="D12" s="158"/>
      <c r="E12" s="158"/>
      <c r="F12" s="158"/>
      <c r="G12" s="158"/>
      <c r="H12" s="158"/>
    </row>
    <row r="13" spans="1:10" s="66" customFormat="1" ht="14.1" customHeight="1">
      <c r="A13" s="292" t="s">
        <v>226</v>
      </c>
      <c r="B13" s="173"/>
      <c r="C13" s="158"/>
      <c r="D13" s="158"/>
      <c r="E13" s="158"/>
      <c r="F13" s="158"/>
      <c r="G13" s="158"/>
      <c r="H13" s="158"/>
    </row>
    <row r="14" spans="1:10" s="66" customFormat="1" ht="14.1" customHeight="1">
      <c r="A14" s="159" t="s">
        <v>152</v>
      </c>
      <c r="B14" s="158" t="s">
        <v>157</v>
      </c>
      <c r="C14" s="158"/>
      <c r="D14" s="158"/>
      <c r="E14" s="158"/>
      <c r="F14" s="158"/>
      <c r="G14" s="158"/>
      <c r="H14" s="158"/>
    </row>
    <row r="15" spans="1:10" s="66" customFormat="1" ht="14.1" customHeight="1">
      <c r="A15" s="165"/>
      <c r="B15" s="158"/>
      <c r="C15" s="158"/>
      <c r="D15" s="158"/>
      <c r="E15" s="158"/>
      <c r="F15" s="158"/>
      <c r="G15" s="158"/>
      <c r="H15" s="158"/>
    </row>
    <row r="16" spans="1:10" s="66" customFormat="1" ht="14.1" customHeight="1">
      <c r="A16" s="290"/>
      <c r="B16" s="164"/>
      <c r="C16" s="158"/>
      <c r="D16" s="158"/>
      <c r="E16" s="158"/>
      <c r="F16" s="158"/>
      <c r="G16" s="158"/>
      <c r="H16" s="158"/>
    </row>
    <row r="17" spans="1:8" s="66" customFormat="1" ht="14.1" customHeight="1">
      <c r="A17" s="290" t="s">
        <v>309</v>
      </c>
      <c r="B17" s="166"/>
      <c r="C17" s="167"/>
      <c r="D17" s="167"/>
      <c r="E17" s="167" t="s">
        <v>1813</v>
      </c>
      <c r="F17" s="167"/>
      <c r="G17" s="167"/>
      <c r="H17" s="410"/>
    </row>
    <row r="18" spans="1:8" ht="14.1" customHeight="1">
      <c r="A18" s="290" t="s">
        <v>224</v>
      </c>
      <c r="B18" s="164"/>
      <c r="C18" s="389">
        <v>471</v>
      </c>
      <c r="D18" s="389">
        <v>2000</v>
      </c>
      <c r="E18" s="389">
        <v>212</v>
      </c>
      <c r="F18" s="389">
        <v>100</v>
      </c>
      <c r="G18" s="389">
        <f>C18+E18</f>
        <v>683</v>
      </c>
      <c r="H18" s="389">
        <f>SUM(D18+F18)</f>
        <v>2100</v>
      </c>
    </row>
    <row r="19" spans="1:8" s="66" customFormat="1" ht="14.1" customHeight="1">
      <c r="A19" s="291" t="s">
        <v>225</v>
      </c>
      <c r="B19" s="172"/>
      <c r="C19" s="389">
        <v>471</v>
      </c>
      <c r="D19" s="389">
        <v>2000</v>
      </c>
      <c r="E19" s="389">
        <f>SUM(E20)</f>
        <v>216</v>
      </c>
      <c r="F19" s="389">
        <f>SUM(F20)</f>
        <v>100</v>
      </c>
      <c r="G19" s="389">
        <f>C19+E19</f>
        <v>687</v>
      </c>
      <c r="H19" s="389">
        <f>SUM(D19+F19)</f>
        <v>2100</v>
      </c>
    </row>
    <row r="20" spans="1:8" s="66" customFormat="1" ht="14.1" customHeight="1">
      <c r="A20" s="169" t="s">
        <v>1814</v>
      </c>
      <c r="B20" s="158" t="s">
        <v>1815</v>
      </c>
      <c r="C20" s="389">
        <v>471</v>
      </c>
      <c r="D20" s="389">
        <v>2000</v>
      </c>
      <c r="E20" s="389">
        <v>216</v>
      </c>
      <c r="F20" s="389">
        <v>100</v>
      </c>
      <c r="G20" s="389">
        <f>C20+E20</f>
        <v>687</v>
      </c>
      <c r="H20" s="389">
        <f>SUM(D20+F20)</f>
        <v>2100</v>
      </c>
    </row>
    <row r="21" spans="1:8" s="66" customFormat="1" ht="14.1" customHeight="1">
      <c r="A21" s="169"/>
      <c r="B21" s="158"/>
      <c r="C21" s="158"/>
      <c r="D21" s="158"/>
      <c r="E21" s="158"/>
      <c r="F21" s="158"/>
      <c r="G21" s="158"/>
      <c r="H21" s="158"/>
    </row>
    <row r="22" spans="1:8" s="66" customFormat="1" ht="14.1" customHeight="1">
      <c r="A22" s="292" t="s">
        <v>226</v>
      </c>
      <c r="B22" s="173"/>
      <c r="C22" s="158"/>
      <c r="D22" s="158"/>
      <c r="E22" s="158"/>
      <c r="F22" s="158"/>
      <c r="G22" s="158"/>
      <c r="H22" s="158"/>
    </row>
    <row r="23" spans="1:8" s="66" customFormat="1" ht="14.1" customHeight="1">
      <c r="A23" s="169" t="s">
        <v>153</v>
      </c>
      <c r="B23" s="158" t="s">
        <v>156</v>
      </c>
      <c r="C23" s="158"/>
      <c r="D23" s="158"/>
      <c r="E23" s="158"/>
      <c r="F23" s="158"/>
      <c r="G23" s="158"/>
      <c r="H23" s="158"/>
    </row>
    <row r="24" spans="1:8" s="66" customFormat="1" ht="14.1" customHeight="1">
      <c r="A24" s="290" t="s">
        <v>310</v>
      </c>
      <c r="B24" s="166"/>
      <c r="C24" s="167"/>
      <c r="D24" s="167"/>
      <c r="E24" s="167"/>
      <c r="F24" s="167"/>
      <c r="G24" s="167"/>
      <c r="H24" s="167"/>
    </row>
    <row r="25" spans="1:8" ht="14.1" customHeight="1">
      <c r="A25" s="290" t="s">
        <v>224</v>
      </c>
      <c r="B25" s="164"/>
      <c r="C25" s="158"/>
      <c r="D25" s="158"/>
      <c r="E25" s="158"/>
      <c r="F25" s="158"/>
      <c r="G25" s="158"/>
      <c r="H25" s="158"/>
    </row>
    <row r="26" spans="1:8" s="66" customFormat="1" ht="14.1" customHeight="1">
      <c r="A26" s="291" t="s">
        <v>225</v>
      </c>
      <c r="B26" s="172"/>
      <c r="C26" s="158"/>
      <c r="D26" s="158"/>
      <c r="E26" s="158"/>
      <c r="F26" s="158"/>
      <c r="G26" s="158"/>
      <c r="H26" s="158"/>
    </row>
    <row r="27" spans="1:8" s="66" customFormat="1" ht="14.1" customHeight="1">
      <c r="A27" s="290" t="s">
        <v>311</v>
      </c>
      <c r="B27" s="166"/>
      <c r="C27" s="167"/>
      <c r="D27" s="167"/>
      <c r="E27" s="167"/>
      <c r="F27" s="167"/>
      <c r="G27" s="167"/>
      <c r="H27" s="167"/>
    </row>
    <row r="28" spans="1:8" s="66" customFormat="1" ht="14.1" customHeight="1">
      <c r="A28" s="290" t="s">
        <v>224</v>
      </c>
      <c r="B28" s="164"/>
      <c r="C28" s="158"/>
      <c r="D28" s="158"/>
      <c r="E28" s="158"/>
      <c r="F28" s="158"/>
      <c r="G28" s="158"/>
      <c r="H28" s="158"/>
    </row>
    <row r="29" spans="1:8" s="66" customFormat="1" ht="14.1" customHeight="1">
      <c r="A29" s="291" t="s">
        <v>225</v>
      </c>
      <c r="B29" s="172"/>
      <c r="C29" s="158"/>
      <c r="D29" s="158"/>
      <c r="E29" s="158"/>
      <c r="F29" s="158"/>
      <c r="G29" s="158"/>
      <c r="H29" s="158"/>
    </row>
    <row r="30" spans="1:8" s="66" customFormat="1" ht="14.1" customHeight="1">
      <c r="A30" s="290" t="s">
        <v>312</v>
      </c>
      <c r="B30" s="166"/>
      <c r="C30" s="167"/>
      <c r="D30" s="167"/>
      <c r="E30" s="167"/>
      <c r="F30" s="167"/>
      <c r="G30" s="167"/>
      <c r="H30" s="167"/>
    </row>
    <row r="31" spans="1:8" s="66" customFormat="1" ht="14.1" customHeight="1">
      <c r="A31" s="290" t="s">
        <v>224</v>
      </c>
      <c r="B31" s="164"/>
      <c r="C31" s="158"/>
      <c r="D31" s="158"/>
      <c r="E31" s="158"/>
      <c r="F31" s="158"/>
      <c r="G31" s="158"/>
      <c r="H31" s="158"/>
    </row>
    <row r="32" spans="1:8" s="66" customFormat="1" ht="14.1" customHeight="1">
      <c r="A32" s="291" t="s">
        <v>225</v>
      </c>
      <c r="B32" s="172"/>
      <c r="C32" s="158"/>
      <c r="D32" s="158"/>
      <c r="E32" s="158"/>
      <c r="F32" s="158"/>
      <c r="G32" s="158"/>
      <c r="H32" s="158"/>
    </row>
    <row r="33" spans="1:10" s="66" customFormat="1" ht="14.1" customHeight="1">
      <c r="A33" s="292" t="s">
        <v>226</v>
      </c>
      <c r="B33" s="173"/>
      <c r="C33" s="158"/>
      <c r="D33" s="158"/>
      <c r="E33" s="158"/>
      <c r="F33" s="158"/>
      <c r="G33" s="158"/>
      <c r="H33" s="158"/>
    </row>
    <row r="34" spans="1:10" s="66" customFormat="1" ht="14.1" customHeight="1" thickBot="1">
      <c r="A34" s="159" t="s">
        <v>154</v>
      </c>
      <c r="B34" s="158" t="s">
        <v>155</v>
      </c>
      <c r="C34" s="158"/>
      <c r="D34" s="158"/>
      <c r="E34" s="158"/>
      <c r="F34" s="158"/>
      <c r="G34" s="158"/>
      <c r="H34" s="158"/>
    </row>
    <row r="35" spans="1:10" s="66" customFormat="1" ht="14.1" customHeight="1" thickBot="1">
      <c r="A35" s="168" t="s">
        <v>227</v>
      </c>
      <c r="B35" s="174"/>
      <c r="C35" s="170"/>
      <c r="D35" s="170"/>
      <c r="E35" s="170"/>
      <c r="F35" s="170"/>
      <c r="G35" s="170"/>
      <c r="H35" s="293"/>
    </row>
    <row r="36" spans="1:10" s="66" customFormat="1" ht="14.1" customHeight="1" thickBot="1">
      <c r="A36" s="168" t="s">
        <v>228</v>
      </c>
      <c r="B36" s="174"/>
      <c r="C36" s="411">
        <f>C19</f>
        <v>471</v>
      </c>
      <c r="D36" s="412">
        <f t="shared" ref="D36:H36" si="0">D19</f>
        <v>2000</v>
      </c>
      <c r="E36" s="412">
        <f t="shared" si="0"/>
        <v>216</v>
      </c>
      <c r="F36" s="412">
        <f t="shared" si="0"/>
        <v>100</v>
      </c>
      <c r="G36" s="412">
        <f t="shared" si="0"/>
        <v>687</v>
      </c>
      <c r="H36" s="413">
        <f t="shared" si="0"/>
        <v>2100</v>
      </c>
    </row>
    <row r="37" spans="1:10">
      <c r="A37" s="294" t="s">
        <v>158</v>
      </c>
      <c r="B37" s="294"/>
      <c r="C37" s="294"/>
      <c r="D37" s="294"/>
      <c r="E37" s="294"/>
      <c r="F37" s="294"/>
      <c r="G37" s="294"/>
      <c r="H37" s="294"/>
      <c r="I37" s="156"/>
      <c r="J37" s="156"/>
    </row>
    <row r="38" spans="1:10" ht="19.5" customHeight="1">
      <c r="A38" s="612" t="s">
        <v>160</v>
      </c>
      <c r="B38" s="612"/>
      <c r="C38" s="612"/>
      <c r="D38" s="612"/>
      <c r="E38" s="612"/>
      <c r="F38" s="612"/>
      <c r="G38" s="612"/>
      <c r="H38" s="612"/>
      <c r="I38" s="156"/>
      <c r="J38" s="156"/>
    </row>
    <row r="39" spans="1:10" ht="15.95" customHeight="1"/>
    <row r="40" spans="1:10" ht="15.95" customHeight="1"/>
    <row r="41" spans="1:10" ht="15.95" customHeight="1"/>
    <row r="42" spans="1:10" ht="15.95" customHeight="1"/>
    <row r="43" spans="1:10" ht="15.95" customHeight="1"/>
    <row r="44" spans="1:10" ht="15.95" customHeight="1"/>
    <row r="45" spans="1:10" ht="15.95" customHeight="1"/>
    <row r="46" spans="1:10" ht="15.95" customHeight="1"/>
    <row r="47" spans="1:10" ht="15.95" customHeight="1"/>
    <row r="48" spans="1:10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</sheetData>
  <mergeCells count="7">
    <mergeCell ref="C2:D2"/>
    <mergeCell ref="A38:H38"/>
    <mergeCell ref="A6:A7"/>
    <mergeCell ref="B6:B7"/>
    <mergeCell ref="E6:F6"/>
    <mergeCell ref="G6:H6"/>
    <mergeCell ref="C6:D6"/>
  </mergeCells>
  <phoneticPr fontId="0" type="noConversion"/>
  <printOptions horizontalCentered="1"/>
  <pageMargins left="0" right="0" top="0" bottom="0" header="0.31496062992125984" footer="0.31496062992125984"/>
  <pageSetup paperSize="9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D53"/>
  <sheetViews>
    <sheetView zoomScaleSheetLayoutView="100" workbookViewId="0">
      <selection activeCell="B34" sqref="B34"/>
    </sheetView>
  </sheetViews>
  <sheetFormatPr defaultRowHeight="12.75"/>
  <cols>
    <col min="1" max="1" width="8.140625" style="175" customWidth="1"/>
    <col min="2" max="2" width="61.28515625" style="175" customWidth="1"/>
    <col min="3" max="8" width="12.28515625" style="175" customWidth="1"/>
    <col min="9" max="9" width="8.7109375" style="175" hidden="1" customWidth="1"/>
    <col min="10" max="16384" width="9.140625" style="175"/>
  </cols>
  <sheetData>
    <row r="1" spans="1:30" ht="32.25" customHeight="1">
      <c r="A1" s="230" t="s">
        <v>325</v>
      </c>
      <c r="B1" s="231" t="s">
        <v>174</v>
      </c>
      <c r="C1" s="418" t="str">
        <f>Kadar.ode.!C1</f>
        <v>Специјална болница 
за болести штитасте жлезде и болести метаболизма "Златибор"</v>
      </c>
      <c r="D1" s="415"/>
      <c r="E1" s="415"/>
      <c r="F1" s="415"/>
      <c r="G1" s="415"/>
      <c r="H1" s="416"/>
      <c r="I1" s="417"/>
      <c r="J1" s="417"/>
      <c r="K1" s="417"/>
    </row>
    <row r="2" spans="1:30">
      <c r="A2" s="230"/>
      <c r="B2" s="231" t="s">
        <v>175</v>
      </c>
      <c r="C2" s="564">
        <f>Kadar.ode.!C2</f>
        <v>7221452</v>
      </c>
      <c r="D2" s="565"/>
      <c r="E2" s="226"/>
      <c r="F2" s="226"/>
      <c r="G2" s="226"/>
      <c r="H2" s="228"/>
    </row>
    <row r="3" spans="1:30">
      <c r="A3" s="230"/>
      <c r="B3" s="231"/>
      <c r="C3" s="222"/>
      <c r="D3" s="226"/>
      <c r="E3" s="226"/>
      <c r="F3" s="226"/>
      <c r="G3" s="226"/>
      <c r="H3" s="228"/>
    </row>
    <row r="4" spans="1:30" s="6" customFormat="1" ht="15" customHeight="1">
      <c r="A4" s="230"/>
      <c r="B4" s="231" t="s">
        <v>176</v>
      </c>
      <c r="C4" s="223" t="s">
        <v>289</v>
      </c>
      <c r="D4" s="227"/>
      <c r="E4" s="227"/>
      <c r="F4" s="227"/>
      <c r="G4" s="227"/>
      <c r="H4" s="229"/>
      <c r="I4" s="16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s="6" customFormat="1" ht="9.75" customHeight="1">
      <c r="A5" s="7"/>
      <c r="B5" s="8"/>
      <c r="C5" s="8"/>
      <c r="D5" s="8"/>
      <c r="E5" s="8"/>
      <c r="F5" s="8"/>
      <c r="G5" s="8"/>
      <c r="H5" s="16"/>
      <c r="I5" s="16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s="10" customFormat="1" ht="98.25" customHeight="1">
      <c r="A6" s="598" t="s">
        <v>53</v>
      </c>
      <c r="B6" s="596" t="s">
        <v>223</v>
      </c>
      <c r="C6" s="592" t="s">
        <v>1798</v>
      </c>
      <c r="D6" s="593"/>
      <c r="E6" s="592" t="s">
        <v>1799</v>
      </c>
      <c r="F6" s="593"/>
      <c r="G6" s="592" t="s">
        <v>1800</v>
      </c>
      <c r="H6" s="593"/>
      <c r="I6" s="287"/>
      <c r="J6" s="9"/>
    </row>
    <row r="7" spans="1:30" s="10" customFormat="1" ht="38.25" customHeight="1" thickBot="1">
      <c r="A7" s="599"/>
      <c r="B7" s="597"/>
      <c r="C7" s="106" t="s">
        <v>346</v>
      </c>
      <c r="D7" s="106" t="s">
        <v>347</v>
      </c>
      <c r="E7" s="106" t="s">
        <v>346</v>
      </c>
      <c r="F7" s="106" t="s">
        <v>347</v>
      </c>
      <c r="G7" s="106" t="s">
        <v>346</v>
      </c>
      <c r="H7" s="106" t="s">
        <v>347</v>
      </c>
      <c r="I7" s="106" t="s">
        <v>347</v>
      </c>
      <c r="J7" s="9"/>
    </row>
    <row r="8" spans="1:30" s="10" customFormat="1" ht="13.5" thickTop="1">
      <c r="A8" s="160" t="s">
        <v>1797</v>
      </c>
      <c r="B8" s="179"/>
      <c r="C8" s="394">
        <v>10660</v>
      </c>
      <c r="D8" s="394">
        <v>10000</v>
      </c>
      <c r="E8" s="394">
        <v>210</v>
      </c>
      <c r="F8" s="394">
        <v>100</v>
      </c>
      <c r="G8" s="394">
        <f>C8+E8</f>
        <v>10870</v>
      </c>
      <c r="H8" s="394">
        <f>D8+F8</f>
        <v>10100</v>
      </c>
      <c r="I8" s="179"/>
      <c r="J8" s="9"/>
    </row>
    <row r="9" spans="1:30" s="10" customFormat="1" ht="13.5" thickBot="1">
      <c r="A9" s="329" t="s">
        <v>233</v>
      </c>
      <c r="B9" s="160"/>
      <c r="C9" s="395"/>
      <c r="D9" s="395"/>
      <c r="E9" s="395"/>
      <c r="F9" s="395"/>
      <c r="G9" s="395"/>
      <c r="H9" s="395"/>
      <c r="I9" s="160"/>
      <c r="J9" s="9"/>
    </row>
    <row r="10" spans="1:30" s="10" customFormat="1" ht="13.5" thickTop="1">
      <c r="A10" s="392" t="s">
        <v>313</v>
      </c>
      <c r="B10" s="393"/>
      <c r="C10" s="397">
        <f t="shared" ref="C10:H10" si="0">SUM(C11:C16)</f>
        <v>31991</v>
      </c>
      <c r="D10" s="397">
        <f t="shared" si="0"/>
        <v>31600</v>
      </c>
      <c r="E10" s="397">
        <f t="shared" si="0"/>
        <v>1010</v>
      </c>
      <c r="F10" s="397">
        <f t="shared" si="0"/>
        <v>520</v>
      </c>
      <c r="G10" s="397">
        <f t="shared" si="0"/>
        <v>33001</v>
      </c>
      <c r="H10" s="397">
        <f t="shared" si="0"/>
        <v>32120</v>
      </c>
      <c r="I10" s="160"/>
      <c r="J10" s="9"/>
    </row>
    <row r="11" spans="1:30" s="10" customFormat="1">
      <c r="A11" s="388" t="s">
        <v>1801</v>
      </c>
      <c r="B11" s="160" t="s">
        <v>1802</v>
      </c>
      <c r="C11" s="389">
        <v>10672</v>
      </c>
      <c r="D11" s="389">
        <v>10000</v>
      </c>
      <c r="E11" s="389">
        <v>214</v>
      </c>
      <c r="F11" s="389">
        <v>100</v>
      </c>
      <c r="G11" s="390">
        <f t="shared" ref="G11:H14" si="1">SUM(C11+E11)</f>
        <v>10886</v>
      </c>
      <c r="H11" s="389">
        <f t="shared" si="1"/>
        <v>10100</v>
      </c>
      <c r="I11" s="160"/>
      <c r="J11" s="9"/>
    </row>
    <row r="12" spans="1:30" s="10" customFormat="1">
      <c r="A12" s="388" t="s">
        <v>1803</v>
      </c>
      <c r="B12" s="160" t="s">
        <v>1915</v>
      </c>
      <c r="C12" s="389"/>
      <c r="D12" s="389">
        <v>700</v>
      </c>
      <c r="E12" s="389">
        <v>191</v>
      </c>
      <c r="F12" s="389">
        <v>100</v>
      </c>
      <c r="G12" s="390">
        <f t="shared" si="1"/>
        <v>191</v>
      </c>
      <c r="H12" s="389">
        <f t="shared" si="1"/>
        <v>800</v>
      </c>
      <c r="I12" s="160"/>
      <c r="J12" s="9"/>
    </row>
    <row r="13" spans="1:30" s="10" customFormat="1">
      <c r="A13" s="388" t="s">
        <v>1804</v>
      </c>
      <c r="B13" s="160" t="s">
        <v>1805</v>
      </c>
      <c r="C13" s="389">
        <v>10443</v>
      </c>
      <c r="D13" s="389">
        <v>10000</v>
      </c>
      <c r="E13" s="389">
        <v>214</v>
      </c>
      <c r="F13" s="389">
        <v>100</v>
      </c>
      <c r="G13" s="390">
        <f t="shared" si="1"/>
        <v>10657</v>
      </c>
      <c r="H13" s="389">
        <f t="shared" si="1"/>
        <v>10100</v>
      </c>
      <c r="I13" s="160"/>
      <c r="J13" s="9"/>
    </row>
    <row r="14" spans="1:30" s="10" customFormat="1">
      <c r="A14" s="513" t="s">
        <v>1913</v>
      </c>
      <c r="B14" s="160" t="s">
        <v>1912</v>
      </c>
      <c r="C14" s="389"/>
      <c r="D14" s="389"/>
      <c r="E14" s="389">
        <v>80</v>
      </c>
      <c r="F14" s="389">
        <v>100</v>
      </c>
      <c r="G14" s="389">
        <f t="shared" si="1"/>
        <v>80</v>
      </c>
      <c r="H14" s="389">
        <f>SUM(D14+F14)</f>
        <v>100</v>
      </c>
      <c r="I14" s="160"/>
      <c r="J14" s="9"/>
    </row>
    <row r="15" spans="1:30" s="10" customFormat="1">
      <c r="A15" s="388" t="s">
        <v>1806</v>
      </c>
      <c r="B15" s="160" t="s">
        <v>1809</v>
      </c>
      <c r="C15" s="389"/>
      <c r="D15" s="389">
        <v>900</v>
      </c>
      <c r="E15" s="389">
        <v>97</v>
      </c>
      <c r="F15" s="389">
        <v>20</v>
      </c>
      <c r="G15" s="389">
        <f>SUM(C15+E15)</f>
        <v>97</v>
      </c>
      <c r="H15" s="389">
        <f>SUM(D15+F15)</f>
        <v>920</v>
      </c>
      <c r="I15" s="160"/>
      <c r="J15" s="9"/>
    </row>
    <row r="16" spans="1:30" s="10" customFormat="1">
      <c r="A16" s="388" t="s">
        <v>1807</v>
      </c>
      <c r="B16" s="391" t="s">
        <v>1808</v>
      </c>
      <c r="C16" s="389">
        <v>10876</v>
      </c>
      <c r="D16" s="389">
        <v>10000</v>
      </c>
      <c r="E16" s="389">
        <v>214</v>
      </c>
      <c r="F16" s="389">
        <v>100</v>
      </c>
      <c r="G16" s="389">
        <f>SUM(C16+E16)</f>
        <v>11090</v>
      </c>
      <c r="H16" s="389">
        <f>SUM(D16+F16)</f>
        <v>10100</v>
      </c>
      <c r="I16" s="160"/>
      <c r="J16" s="9"/>
    </row>
    <row r="17" spans="1:14" s="10" customFormat="1">
      <c r="A17" s="165"/>
      <c r="B17" s="160"/>
      <c r="C17" s="389"/>
      <c r="D17" s="389"/>
      <c r="E17" s="389"/>
      <c r="F17" s="389"/>
      <c r="G17" s="389"/>
      <c r="H17" s="389"/>
      <c r="I17" s="160"/>
      <c r="J17" s="9"/>
    </row>
    <row r="18" spans="1:14" s="10" customFormat="1">
      <c r="A18" s="160" t="s">
        <v>234</v>
      </c>
      <c r="B18" s="160"/>
      <c r="C18" s="389"/>
      <c r="D18" s="389"/>
      <c r="E18" s="389"/>
      <c r="F18" s="389"/>
      <c r="G18" s="389"/>
      <c r="H18" s="389"/>
      <c r="I18" s="160"/>
      <c r="J18" s="9"/>
    </row>
    <row r="19" spans="1:14" s="61" customFormat="1">
      <c r="A19" s="160" t="s">
        <v>235</v>
      </c>
      <c r="B19" s="160"/>
      <c r="C19" s="389"/>
      <c r="D19" s="389"/>
      <c r="E19" s="389"/>
      <c r="F19" s="389"/>
      <c r="G19" s="389"/>
      <c r="H19" s="389"/>
      <c r="I19" s="160"/>
      <c r="J19" s="60"/>
    </row>
    <row r="20" spans="1:14" s="10" customFormat="1">
      <c r="A20" s="292" t="s">
        <v>238</v>
      </c>
      <c r="B20" s="173"/>
      <c r="C20" s="389"/>
      <c r="D20" s="389"/>
      <c r="E20" s="389"/>
      <c r="F20" s="389"/>
      <c r="G20" s="396"/>
      <c r="H20" s="396"/>
      <c r="I20" s="160"/>
      <c r="J20" s="9"/>
    </row>
    <row r="21" spans="1:14" s="10" customFormat="1">
      <c r="A21" s="330" t="s">
        <v>237</v>
      </c>
      <c r="B21" s="173"/>
      <c r="C21" s="389"/>
      <c r="D21" s="389"/>
      <c r="E21" s="389"/>
      <c r="F21" s="389"/>
      <c r="G21" s="396"/>
      <c r="H21" s="396"/>
      <c r="I21" s="160"/>
      <c r="J21" s="9"/>
    </row>
    <row r="22" spans="1:14" s="10" customFormat="1" ht="30" customHeight="1">
      <c r="A22" s="290" t="s">
        <v>236</v>
      </c>
      <c r="B22" s="164"/>
      <c r="C22" s="389"/>
      <c r="D22" s="389"/>
      <c r="E22" s="389"/>
      <c r="F22" s="389"/>
      <c r="G22" s="396"/>
      <c r="H22" s="396"/>
      <c r="I22" s="160"/>
      <c r="J22" s="9"/>
    </row>
    <row r="23" spans="1:14" s="10" customFormat="1" ht="39.950000000000003" customHeight="1" thickBot="1">
      <c r="A23" s="290" t="s">
        <v>326</v>
      </c>
      <c r="B23" s="164"/>
      <c r="C23" s="389"/>
      <c r="D23" s="389"/>
      <c r="E23" s="389"/>
      <c r="F23" s="389"/>
      <c r="G23" s="396"/>
      <c r="H23" s="396"/>
      <c r="I23" s="160"/>
      <c r="J23" s="9"/>
    </row>
    <row r="24" spans="1:14" s="10" customFormat="1" ht="13.5" thickTop="1">
      <c r="A24" s="428" t="s">
        <v>121</v>
      </c>
      <c r="B24" s="419"/>
      <c r="C24" s="420">
        <f>C8</f>
        <v>10660</v>
      </c>
      <c r="D24" s="420">
        <f t="shared" ref="D24:H24" si="2">D8</f>
        <v>10000</v>
      </c>
      <c r="E24" s="420">
        <f t="shared" si="2"/>
        <v>210</v>
      </c>
      <c r="F24" s="420">
        <f t="shared" si="2"/>
        <v>100</v>
      </c>
      <c r="G24" s="421">
        <f t="shared" si="2"/>
        <v>10870</v>
      </c>
      <c r="H24" s="421">
        <f t="shared" si="2"/>
        <v>10100</v>
      </c>
      <c r="I24" s="176"/>
      <c r="J24" s="9"/>
    </row>
    <row r="25" spans="1:14" s="10" customFormat="1">
      <c r="A25" s="429" t="s">
        <v>122</v>
      </c>
      <c r="B25" s="422"/>
      <c r="C25" s="423"/>
      <c r="D25" s="423"/>
      <c r="E25" s="423"/>
      <c r="F25" s="423"/>
      <c r="G25" s="424"/>
      <c r="H25" s="424"/>
      <c r="I25" s="177"/>
      <c r="J25" s="9"/>
    </row>
    <row r="26" spans="1:14" s="10" customFormat="1" ht="13.5" customHeight="1" thickBot="1">
      <c r="A26" s="430" t="s">
        <v>123</v>
      </c>
      <c r="B26" s="425"/>
      <c r="C26" s="426">
        <f>C10</f>
        <v>31991</v>
      </c>
      <c r="D26" s="426">
        <f t="shared" ref="D26:H26" si="3">D10</f>
        <v>31600</v>
      </c>
      <c r="E26" s="426">
        <f t="shared" si="3"/>
        <v>1010</v>
      </c>
      <c r="F26" s="426">
        <f t="shared" si="3"/>
        <v>520</v>
      </c>
      <c r="G26" s="427">
        <f t="shared" si="3"/>
        <v>33001</v>
      </c>
      <c r="H26" s="427">
        <f t="shared" si="3"/>
        <v>32120</v>
      </c>
      <c r="I26" s="178"/>
      <c r="J26" s="9"/>
    </row>
    <row r="27" spans="1:14" s="64" customFormat="1" ht="27" customHeight="1">
      <c r="A27" s="616" t="s">
        <v>314</v>
      </c>
      <c r="B27" s="617"/>
      <c r="C27" s="617"/>
      <c r="D27" s="617"/>
      <c r="E27" s="617"/>
      <c r="F27" s="617"/>
      <c r="G27" s="617"/>
      <c r="H27" s="617"/>
      <c r="I27" s="618"/>
      <c r="J27" s="63"/>
      <c r="K27" s="63"/>
      <c r="L27" s="63"/>
      <c r="M27" s="4"/>
      <c r="N27" s="63"/>
    </row>
    <row r="28" spans="1:14" s="64" customFormat="1" ht="21.75" customHeight="1">
      <c r="A28" s="613" t="s">
        <v>315</v>
      </c>
      <c r="B28" s="614"/>
      <c r="C28" s="614"/>
      <c r="D28" s="614"/>
      <c r="E28" s="614"/>
      <c r="F28" s="614"/>
      <c r="G28" s="614"/>
      <c r="H28" s="614"/>
      <c r="I28" s="615"/>
      <c r="J28" s="63"/>
      <c r="K28" s="63"/>
      <c r="L28" s="63"/>
      <c r="M28" s="4"/>
      <c r="N28" s="63"/>
    </row>
    <row r="29" spans="1:14" ht="15.95" customHeight="1"/>
    <row r="30" spans="1:14" ht="15.95" customHeight="1"/>
    <row r="31" spans="1:14" ht="15.95" customHeight="1"/>
    <row r="32" spans="1:14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15.95" customHeight="1"/>
    <row r="42" ht="15.95" customHeight="1"/>
    <row r="43" ht="15.95" customHeight="1"/>
    <row r="44" ht="15.95" customHeight="1"/>
    <row r="45" ht="15.95" customHeight="1"/>
    <row r="46" ht="15.95" customHeight="1"/>
    <row r="47" ht="15.95" customHeight="1"/>
    <row r="48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8">
    <mergeCell ref="C2:D2"/>
    <mergeCell ref="A28:I28"/>
    <mergeCell ref="C6:D6"/>
    <mergeCell ref="E6:F6"/>
    <mergeCell ref="A6:A7"/>
    <mergeCell ref="B6:B7"/>
    <mergeCell ref="A27:I27"/>
    <mergeCell ref="G6:H6"/>
  </mergeCells>
  <phoneticPr fontId="0" type="noConversion"/>
  <printOptions horizontalCentered="1"/>
  <pageMargins left="0" right="0" top="0" bottom="0" header="0.51181102362204722" footer="0.51181102362204722"/>
  <pageSetup paperSize="9" orientation="landscape" r:id="rId1"/>
  <headerFooter alignWithMargins="0">
    <oddFooter>&amp;R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T19"/>
  <sheetViews>
    <sheetView view="pageBreakPreview" zoomScaleSheetLayoutView="100" workbookViewId="0"/>
  </sheetViews>
  <sheetFormatPr defaultRowHeight="12.75"/>
  <cols>
    <col min="1" max="1" width="9.85546875" customWidth="1"/>
    <col min="2" max="2" width="27.28515625" customWidth="1"/>
    <col min="3" max="3" width="6.5703125" customWidth="1"/>
    <col min="4" max="4" width="5.5703125" customWidth="1"/>
    <col min="5" max="5" width="5.140625" customWidth="1"/>
    <col min="6" max="6" width="5.28515625" customWidth="1"/>
    <col min="7" max="7" width="5.85546875" customWidth="1"/>
    <col min="8" max="8" width="6.140625" customWidth="1"/>
    <col min="9" max="9" width="5.28515625" customWidth="1"/>
    <col min="10" max="10" width="4.85546875" customWidth="1"/>
    <col min="11" max="11" width="6.28515625" bestFit="1" customWidth="1"/>
    <col min="12" max="12" width="5.5703125" customWidth="1"/>
    <col min="13" max="13" width="5.28515625" customWidth="1"/>
    <col min="14" max="14" width="5.5703125" customWidth="1"/>
    <col min="15" max="15" width="6.28515625" bestFit="1" customWidth="1"/>
    <col min="16" max="16" width="5.5703125" customWidth="1"/>
    <col min="17" max="17" width="6.140625" bestFit="1" customWidth="1"/>
    <col min="18" max="18" width="5.7109375" customWidth="1"/>
    <col min="19" max="19" width="8.5703125" customWidth="1"/>
    <col min="20" max="20" width="7.28515625" customWidth="1"/>
  </cols>
  <sheetData>
    <row r="1" spans="1:20">
      <c r="A1" s="230"/>
      <c r="B1" s="231" t="s">
        <v>174</v>
      </c>
      <c r="C1" s="222" t="str">
        <f>Kadar.ode.!C1</f>
        <v>Специјална болница 
за болести штитасте жлезде и болести метаболизма "Златибор"</v>
      </c>
      <c r="D1" s="226"/>
      <c r="E1" s="226"/>
      <c r="F1" s="228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2"/>
    </row>
    <row r="2" spans="1:20">
      <c r="A2" s="230"/>
      <c r="B2" s="231" t="s">
        <v>175</v>
      </c>
      <c r="C2" s="222">
        <f>Kadar.ode.!C2</f>
        <v>7221452</v>
      </c>
      <c r="D2" s="226"/>
      <c r="E2" s="226"/>
      <c r="F2" s="228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2"/>
    </row>
    <row r="3" spans="1:20">
      <c r="A3" s="230"/>
      <c r="B3" s="231"/>
      <c r="C3" s="222"/>
      <c r="D3" s="226"/>
      <c r="E3" s="226"/>
      <c r="F3" s="228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2"/>
    </row>
    <row r="4" spans="1:20" ht="14.25">
      <c r="A4" s="230"/>
      <c r="B4" s="231" t="s">
        <v>176</v>
      </c>
      <c r="C4" s="223" t="s">
        <v>139</v>
      </c>
      <c r="D4" s="227"/>
      <c r="E4" s="227"/>
      <c r="F4" s="229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207"/>
      <c r="T4" s="145"/>
    </row>
    <row r="5" spans="1:20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45"/>
      <c r="T5" s="145"/>
    </row>
    <row r="6" spans="1:20" ht="12.75" customHeight="1">
      <c r="A6" s="598" t="s">
        <v>53</v>
      </c>
      <c r="B6" s="598" t="s">
        <v>316</v>
      </c>
      <c r="C6" s="627" t="s">
        <v>278</v>
      </c>
      <c r="D6" s="628"/>
      <c r="E6" s="628"/>
      <c r="F6" s="628"/>
      <c r="G6" s="628"/>
      <c r="H6" s="628"/>
      <c r="I6" s="628"/>
      <c r="J6" s="628"/>
      <c r="K6" s="627" t="s">
        <v>279</v>
      </c>
      <c r="L6" s="628"/>
      <c r="M6" s="628"/>
      <c r="N6" s="628"/>
      <c r="O6" s="628"/>
      <c r="P6" s="628"/>
      <c r="Q6" s="628"/>
      <c r="R6" s="628"/>
      <c r="S6" s="621" t="s">
        <v>280</v>
      </c>
      <c r="T6" s="621" t="s">
        <v>231</v>
      </c>
    </row>
    <row r="7" spans="1:20" ht="18.75" customHeight="1" thickBot="1">
      <c r="A7" s="599"/>
      <c r="B7" s="599"/>
      <c r="C7" s="624" t="s">
        <v>346</v>
      </c>
      <c r="D7" s="625"/>
      <c r="E7" s="625"/>
      <c r="F7" s="626"/>
      <c r="G7" s="624" t="s">
        <v>347</v>
      </c>
      <c r="H7" s="625"/>
      <c r="I7" s="625"/>
      <c r="J7" s="626"/>
      <c r="K7" s="624" t="s">
        <v>346</v>
      </c>
      <c r="L7" s="625"/>
      <c r="M7" s="625"/>
      <c r="N7" s="626"/>
      <c r="O7" s="624" t="s">
        <v>347</v>
      </c>
      <c r="P7" s="625"/>
      <c r="Q7" s="625"/>
      <c r="R7" s="625"/>
      <c r="S7" s="622"/>
      <c r="T7" s="622"/>
    </row>
    <row r="8" spans="1:20" ht="24" thickTop="1" thickBot="1">
      <c r="A8" s="312"/>
      <c r="B8" s="194"/>
      <c r="C8" s="239" t="s">
        <v>88</v>
      </c>
      <c r="D8" s="239" t="s">
        <v>111</v>
      </c>
      <c r="E8" s="239" t="s">
        <v>110</v>
      </c>
      <c r="F8" s="239" t="s">
        <v>109</v>
      </c>
      <c r="G8" s="239" t="s">
        <v>88</v>
      </c>
      <c r="H8" s="239" t="s">
        <v>111</v>
      </c>
      <c r="I8" s="239" t="s">
        <v>110</v>
      </c>
      <c r="J8" s="239" t="s">
        <v>109</v>
      </c>
      <c r="K8" s="239" t="s">
        <v>88</v>
      </c>
      <c r="L8" s="239" t="s">
        <v>111</v>
      </c>
      <c r="M8" s="239" t="s">
        <v>110</v>
      </c>
      <c r="N8" s="239" t="s">
        <v>109</v>
      </c>
      <c r="O8" s="239" t="s">
        <v>88</v>
      </c>
      <c r="P8" s="239" t="s">
        <v>111</v>
      </c>
      <c r="Q8" s="239" t="s">
        <v>110</v>
      </c>
      <c r="R8" s="239" t="s">
        <v>109</v>
      </c>
      <c r="S8" s="623"/>
      <c r="T8" s="623"/>
    </row>
    <row r="9" spans="1:20" ht="13.5" customHeight="1" thickTop="1">
      <c r="A9" s="286" t="s">
        <v>161</v>
      </c>
      <c r="B9" s="295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105"/>
      <c r="S9" s="130"/>
      <c r="T9" s="313"/>
    </row>
    <row r="10" spans="1:20">
      <c r="A10" s="198" t="s">
        <v>162</v>
      </c>
      <c r="B10" s="198" t="s">
        <v>163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51"/>
      <c r="S10" s="126"/>
      <c r="T10" s="314"/>
    </row>
    <row r="11" spans="1:20" ht="25.5">
      <c r="A11" s="198" t="s">
        <v>162</v>
      </c>
      <c r="B11" s="198" t="s">
        <v>164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10"/>
      <c r="S11" s="125"/>
      <c r="T11" s="314"/>
    </row>
    <row r="12" spans="1:20">
      <c r="A12" s="198" t="s">
        <v>165</v>
      </c>
      <c r="B12" s="198" t="s">
        <v>166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51"/>
      <c r="S12" s="126"/>
      <c r="T12" s="314"/>
    </row>
    <row r="13" spans="1:20">
      <c r="A13" s="196" t="s">
        <v>167</v>
      </c>
      <c r="B13" s="211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105"/>
      <c r="S13" s="130"/>
      <c r="T13" s="313"/>
    </row>
    <row r="14" spans="1:20" ht="38.25">
      <c r="A14" s="198" t="s">
        <v>168</v>
      </c>
      <c r="B14" s="198" t="s">
        <v>274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51"/>
      <c r="S14" s="126"/>
      <c r="T14" s="314"/>
    </row>
    <row r="15" spans="1:20" ht="25.5">
      <c r="A15" s="198" t="s">
        <v>168</v>
      </c>
      <c r="B15" s="198" t="s">
        <v>275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51"/>
      <c r="S15" s="126"/>
      <c r="T15" s="314"/>
    </row>
    <row r="16" spans="1:20" ht="51">
      <c r="A16" s="198" t="s">
        <v>169</v>
      </c>
      <c r="B16" s="198" t="s">
        <v>276</v>
      </c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105"/>
      <c r="S16" s="130"/>
      <c r="T16" s="313"/>
    </row>
    <row r="17" spans="1:20">
      <c r="A17" s="199" t="s">
        <v>277</v>
      </c>
      <c r="B17" s="200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2"/>
      <c r="S17" s="195"/>
      <c r="T17" s="315"/>
    </row>
    <row r="18" spans="1:20">
      <c r="A18" s="203" t="s">
        <v>170</v>
      </c>
      <c r="B18" s="195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5"/>
      <c r="S18" s="206"/>
      <c r="T18" s="316"/>
    </row>
    <row r="19" spans="1:20">
      <c r="A19" s="619" t="s">
        <v>88</v>
      </c>
      <c r="B19" s="620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317"/>
      <c r="S19" s="318"/>
      <c r="T19" s="319"/>
    </row>
  </sheetData>
  <mergeCells count="11">
    <mergeCell ref="A19:B19"/>
    <mergeCell ref="A6:A7"/>
    <mergeCell ref="B6:B7"/>
    <mergeCell ref="T6:T8"/>
    <mergeCell ref="C7:F7"/>
    <mergeCell ref="G7:J7"/>
    <mergeCell ref="K7:N7"/>
    <mergeCell ref="O7:R7"/>
    <mergeCell ref="C6:J6"/>
    <mergeCell ref="K6:R6"/>
    <mergeCell ref="S6:S8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R64"/>
  <sheetViews>
    <sheetView view="pageBreakPreview" workbookViewId="0">
      <selection activeCell="B63" sqref="B63"/>
    </sheetView>
  </sheetViews>
  <sheetFormatPr defaultRowHeight="12.75"/>
  <cols>
    <col min="1" max="1" width="9" style="11" bestFit="1" customWidth="1"/>
    <col min="2" max="2" width="43.140625" style="11" customWidth="1"/>
    <col min="3" max="3" width="5.140625" style="11" customWidth="1"/>
    <col min="4" max="4" width="11.28515625" style="11" bestFit="1" customWidth="1"/>
    <col min="5" max="5" width="8.140625" style="11" customWidth="1"/>
    <col min="6" max="11" width="8" style="11" bestFit="1" customWidth="1"/>
    <col min="12" max="13" width="8" style="12" bestFit="1" customWidth="1"/>
    <col min="14" max="15" width="8" style="11" bestFit="1" customWidth="1"/>
    <col min="16" max="17" width="8" style="12" bestFit="1" customWidth="1"/>
    <col min="18" max="16384" width="9.140625" style="12"/>
  </cols>
  <sheetData>
    <row r="1" spans="1:18" s="34" customFormat="1" ht="15.75">
      <c r="A1" s="230"/>
      <c r="B1" s="231" t="s">
        <v>174</v>
      </c>
      <c r="C1" s="222" t="str">
        <f>Kadar.ode.!C1</f>
        <v>Специјална болница 
за болести штитасте жлезде и болести метаболизма "Златибор"</v>
      </c>
      <c r="D1" s="226"/>
      <c r="E1" s="226"/>
      <c r="F1" s="226"/>
      <c r="G1" s="226"/>
      <c r="H1" s="228"/>
      <c r="P1" s="16"/>
      <c r="Q1" s="16"/>
      <c r="R1" s="36"/>
    </row>
    <row r="2" spans="1:18" s="34" customFormat="1" ht="15.75">
      <c r="A2" s="230"/>
      <c r="B2" s="231" t="s">
        <v>175</v>
      </c>
      <c r="C2" s="222">
        <f>Kadar.ode.!C2</f>
        <v>7221452</v>
      </c>
      <c r="D2" s="226"/>
      <c r="E2" s="226"/>
      <c r="F2" s="226"/>
      <c r="G2" s="226"/>
      <c r="H2" s="228"/>
      <c r="P2" s="16"/>
      <c r="Q2" s="16"/>
      <c r="R2" s="36"/>
    </row>
    <row r="3" spans="1:18" s="34" customFormat="1" ht="15.75">
      <c r="A3" s="230"/>
      <c r="B3" s="231"/>
      <c r="C3" s="222"/>
      <c r="D3" s="226"/>
      <c r="E3" s="226"/>
      <c r="F3" s="226"/>
      <c r="G3" s="226"/>
      <c r="H3" s="228"/>
      <c r="P3" s="16"/>
      <c r="Q3" s="16"/>
      <c r="R3" s="36"/>
    </row>
    <row r="4" spans="1:18" s="34" customFormat="1" ht="15.75">
      <c r="A4" s="230"/>
      <c r="B4" s="231" t="s">
        <v>176</v>
      </c>
      <c r="C4" s="223" t="s">
        <v>273</v>
      </c>
      <c r="D4" s="227"/>
      <c r="E4" s="227"/>
      <c r="F4" s="227"/>
      <c r="G4" s="227"/>
      <c r="H4" s="229"/>
      <c r="P4" s="16"/>
      <c r="Q4" s="16"/>
    </row>
    <row r="5" spans="1:18" s="34" customFormat="1" ht="15.75">
      <c r="A5" s="37"/>
      <c r="B5" s="37"/>
      <c r="C5" s="37"/>
      <c r="D5" s="37"/>
      <c r="E5" s="37"/>
      <c r="F5" s="37"/>
      <c r="G5" s="37"/>
      <c r="H5" s="33"/>
      <c r="I5" s="33"/>
      <c r="J5" s="33"/>
      <c r="K5" s="33"/>
      <c r="N5" s="33"/>
      <c r="O5" s="33"/>
      <c r="P5" s="16"/>
      <c r="Q5" s="16"/>
    </row>
    <row r="6" spans="1:18" s="34" customFormat="1" ht="12.75" customHeight="1">
      <c r="A6" s="636" t="s">
        <v>53</v>
      </c>
      <c r="B6" s="637" t="s">
        <v>223</v>
      </c>
      <c r="C6" s="637" t="s">
        <v>317</v>
      </c>
      <c r="D6" s="635" t="s">
        <v>281</v>
      </c>
      <c r="E6" s="638" t="s">
        <v>88</v>
      </c>
      <c r="F6" s="638"/>
      <c r="G6" s="638"/>
      <c r="H6" s="638"/>
    </row>
    <row r="7" spans="1:18" s="38" customFormat="1" ht="12.75" customHeight="1">
      <c r="A7" s="636"/>
      <c r="B7" s="637"/>
      <c r="C7" s="637"/>
      <c r="D7" s="635"/>
      <c r="E7" s="637" t="s">
        <v>346</v>
      </c>
      <c r="F7" s="637"/>
      <c r="G7" s="637" t="s">
        <v>347</v>
      </c>
      <c r="H7" s="637"/>
    </row>
    <row r="8" spans="1:18" s="38" customFormat="1" ht="22.5">
      <c r="A8" s="636"/>
      <c r="B8" s="637"/>
      <c r="C8" s="637"/>
      <c r="D8" s="635"/>
      <c r="E8" s="180" t="s">
        <v>13</v>
      </c>
      <c r="F8" s="180" t="s">
        <v>50</v>
      </c>
      <c r="G8" s="180" t="s">
        <v>13</v>
      </c>
      <c r="H8" s="180" t="s">
        <v>50</v>
      </c>
    </row>
    <row r="9" spans="1:18" s="38" customFormat="1" ht="25.5" customHeight="1">
      <c r="A9" s="321"/>
      <c r="B9" s="629" t="s">
        <v>333</v>
      </c>
      <c r="C9" s="630"/>
      <c r="D9" s="630"/>
      <c r="E9" s="630"/>
      <c r="F9" s="630"/>
      <c r="G9" s="630"/>
      <c r="H9" s="631"/>
    </row>
    <row r="10" spans="1:18" s="14" customFormat="1">
      <c r="A10" s="181">
        <v>540100</v>
      </c>
      <c r="B10" s="240" t="s">
        <v>239</v>
      </c>
      <c r="C10" s="181" t="s">
        <v>240</v>
      </c>
      <c r="D10" s="182">
        <v>11.2</v>
      </c>
      <c r="E10" s="157"/>
      <c r="F10" s="157">
        <f t="shared" ref="F10:F36" si="0">D10*E10</f>
        <v>0</v>
      </c>
      <c r="G10" s="157"/>
      <c r="H10" s="157">
        <f t="shared" ref="H10:H36" si="1">D10*G10</f>
        <v>0</v>
      </c>
    </row>
    <row r="11" spans="1:18" s="14" customFormat="1">
      <c r="A11" s="181">
        <v>540101</v>
      </c>
      <c r="B11" s="240" t="s">
        <v>241</v>
      </c>
      <c r="C11" s="181" t="s">
        <v>240</v>
      </c>
      <c r="D11" s="182">
        <v>13.72</v>
      </c>
      <c r="E11" s="157"/>
      <c r="F11" s="157">
        <f t="shared" si="0"/>
        <v>0</v>
      </c>
      <c r="G11" s="157"/>
      <c r="H11" s="157">
        <f t="shared" si="1"/>
        <v>0</v>
      </c>
    </row>
    <row r="12" spans="1:18" s="14" customFormat="1">
      <c r="A12" s="181">
        <v>540102</v>
      </c>
      <c r="B12" s="240" t="s">
        <v>242</v>
      </c>
      <c r="C12" s="181" t="s">
        <v>240</v>
      </c>
      <c r="D12" s="182">
        <v>17.190000000000001</v>
      </c>
      <c r="E12" s="157"/>
      <c r="F12" s="157">
        <f t="shared" si="0"/>
        <v>0</v>
      </c>
      <c r="G12" s="157"/>
      <c r="H12" s="157">
        <f t="shared" si="1"/>
        <v>0</v>
      </c>
    </row>
    <row r="13" spans="1:18" s="14" customFormat="1">
      <c r="A13" s="181">
        <v>540103</v>
      </c>
      <c r="B13" s="240" t="s">
        <v>243</v>
      </c>
      <c r="C13" s="181" t="s">
        <v>240</v>
      </c>
      <c r="D13" s="182">
        <v>14.17</v>
      </c>
      <c r="E13" s="157"/>
      <c r="F13" s="157">
        <f t="shared" si="0"/>
        <v>0</v>
      </c>
      <c r="G13" s="157"/>
      <c r="H13" s="157">
        <f t="shared" si="1"/>
        <v>0</v>
      </c>
    </row>
    <row r="14" spans="1:18" s="14" customFormat="1">
      <c r="A14" s="181">
        <v>540104</v>
      </c>
      <c r="B14" s="240" t="s">
        <v>244</v>
      </c>
      <c r="C14" s="181" t="s">
        <v>240</v>
      </c>
      <c r="D14" s="182">
        <v>11.46</v>
      </c>
      <c r="E14" s="157"/>
      <c r="F14" s="157">
        <f t="shared" si="0"/>
        <v>0</v>
      </c>
      <c r="G14" s="157"/>
      <c r="H14" s="157">
        <f t="shared" si="1"/>
        <v>0</v>
      </c>
    </row>
    <row r="15" spans="1:18" s="14" customFormat="1" ht="22.5">
      <c r="A15" s="181">
        <v>540105</v>
      </c>
      <c r="B15" s="240" t="s">
        <v>245</v>
      </c>
      <c r="C15" s="181" t="s">
        <v>240</v>
      </c>
      <c r="D15" s="182">
        <v>12.08</v>
      </c>
      <c r="E15" s="157"/>
      <c r="F15" s="157">
        <f t="shared" si="0"/>
        <v>0</v>
      </c>
      <c r="G15" s="157"/>
      <c r="H15" s="157">
        <f t="shared" si="1"/>
        <v>0</v>
      </c>
    </row>
    <row r="16" spans="1:18" s="14" customFormat="1">
      <c r="A16" s="181">
        <v>560100</v>
      </c>
      <c r="B16" s="240" t="s">
        <v>246</v>
      </c>
      <c r="C16" s="181" t="s">
        <v>240</v>
      </c>
      <c r="D16" s="182">
        <v>11.2</v>
      </c>
      <c r="E16" s="157"/>
      <c r="F16" s="157">
        <f t="shared" si="0"/>
        <v>0</v>
      </c>
      <c r="G16" s="157"/>
      <c r="H16" s="157">
        <f t="shared" si="1"/>
        <v>0</v>
      </c>
    </row>
    <row r="17" spans="1:8" s="14" customFormat="1" ht="22.5">
      <c r="A17" s="181">
        <v>560101</v>
      </c>
      <c r="B17" s="240" t="s">
        <v>247</v>
      </c>
      <c r="C17" s="181" t="s">
        <v>240</v>
      </c>
      <c r="D17" s="182" t="s">
        <v>248</v>
      </c>
      <c r="E17" s="157"/>
      <c r="F17" s="157" t="e">
        <f t="shared" si="0"/>
        <v>#VALUE!</v>
      </c>
      <c r="G17" s="157"/>
      <c r="H17" s="157" t="e">
        <f t="shared" si="1"/>
        <v>#VALUE!</v>
      </c>
    </row>
    <row r="18" spans="1:8" s="14" customFormat="1">
      <c r="A18" s="181">
        <v>560200</v>
      </c>
      <c r="B18" s="240" t="s">
        <v>249</v>
      </c>
      <c r="C18" s="181" t="s">
        <v>240</v>
      </c>
      <c r="D18" s="182">
        <v>17.27</v>
      </c>
      <c r="E18" s="157"/>
      <c r="F18" s="157">
        <f t="shared" si="0"/>
        <v>0</v>
      </c>
      <c r="G18" s="157"/>
      <c r="H18" s="157">
        <f t="shared" si="1"/>
        <v>0</v>
      </c>
    </row>
    <row r="19" spans="1:8" s="14" customFormat="1">
      <c r="A19" s="181">
        <v>560800</v>
      </c>
      <c r="B19" s="240" t="s">
        <v>250</v>
      </c>
      <c r="C19" s="181" t="s">
        <v>240</v>
      </c>
      <c r="D19" s="182">
        <v>18.78</v>
      </c>
      <c r="E19" s="157"/>
      <c r="F19" s="157">
        <f t="shared" si="0"/>
        <v>0</v>
      </c>
      <c r="G19" s="157"/>
      <c r="H19" s="157">
        <f t="shared" si="1"/>
        <v>0</v>
      </c>
    </row>
    <row r="20" spans="1:8" s="14" customFormat="1">
      <c r="A20" s="181">
        <v>560300</v>
      </c>
      <c r="B20" s="240" t="s">
        <v>251</v>
      </c>
      <c r="C20" s="181" t="s">
        <v>240</v>
      </c>
      <c r="D20" s="182">
        <v>12.08</v>
      </c>
      <c r="E20" s="157"/>
      <c r="F20" s="157">
        <f t="shared" si="0"/>
        <v>0</v>
      </c>
      <c r="G20" s="157"/>
      <c r="H20" s="157">
        <f t="shared" si="1"/>
        <v>0</v>
      </c>
    </row>
    <row r="21" spans="1:8" s="14" customFormat="1">
      <c r="A21" s="181">
        <v>560102</v>
      </c>
      <c r="B21" s="240" t="s">
        <v>252</v>
      </c>
      <c r="C21" s="181" t="s">
        <v>240</v>
      </c>
      <c r="D21" s="182">
        <v>19.89</v>
      </c>
      <c r="E21" s="157"/>
      <c r="F21" s="157">
        <f t="shared" si="0"/>
        <v>0</v>
      </c>
      <c r="G21" s="157"/>
      <c r="H21" s="157">
        <f t="shared" si="1"/>
        <v>0</v>
      </c>
    </row>
    <row r="22" spans="1:8" s="14" customFormat="1" ht="22.5">
      <c r="A22" s="181">
        <v>560301</v>
      </c>
      <c r="B22" s="240" t="s">
        <v>253</v>
      </c>
      <c r="C22" s="181" t="s">
        <v>240</v>
      </c>
      <c r="D22" s="182">
        <v>13.31</v>
      </c>
      <c r="E22" s="157"/>
      <c r="F22" s="157">
        <f t="shared" si="0"/>
        <v>0</v>
      </c>
      <c r="G22" s="157"/>
      <c r="H22" s="157">
        <f t="shared" si="1"/>
        <v>0</v>
      </c>
    </row>
    <row r="23" spans="1:8" s="14" customFormat="1" ht="22.5">
      <c r="A23" s="181">
        <v>510110</v>
      </c>
      <c r="B23" s="240" t="s">
        <v>254</v>
      </c>
      <c r="C23" s="181" t="s">
        <v>52</v>
      </c>
      <c r="D23" s="182" t="s">
        <v>255</v>
      </c>
      <c r="E23" s="157"/>
      <c r="F23" s="157" t="e">
        <f t="shared" si="0"/>
        <v>#VALUE!</v>
      </c>
      <c r="G23" s="157"/>
      <c r="H23" s="157" t="e">
        <f t="shared" si="1"/>
        <v>#VALUE!</v>
      </c>
    </row>
    <row r="24" spans="1:8" s="14" customFormat="1" ht="22.5">
      <c r="A24" s="181">
        <v>510200</v>
      </c>
      <c r="B24" s="240" t="s">
        <v>256</v>
      </c>
      <c r="C24" s="181" t="s">
        <v>240</v>
      </c>
      <c r="D24" s="182" t="s">
        <v>257</v>
      </c>
      <c r="E24" s="157"/>
      <c r="F24" s="157" t="e">
        <f t="shared" si="0"/>
        <v>#VALUE!</v>
      </c>
      <c r="G24" s="157"/>
      <c r="H24" s="157" t="e">
        <f t="shared" si="1"/>
        <v>#VALUE!</v>
      </c>
    </row>
    <row r="25" spans="1:8" s="14" customFormat="1" ht="22.5">
      <c r="A25" s="181">
        <v>510299</v>
      </c>
      <c r="B25" s="240" t="s">
        <v>258</v>
      </c>
      <c r="C25" s="181" t="s">
        <v>240</v>
      </c>
      <c r="D25" s="182" t="s">
        <v>259</v>
      </c>
      <c r="E25" s="157"/>
      <c r="F25" s="157" t="e">
        <f t="shared" si="0"/>
        <v>#VALUE!</v>
      </c>
      <c r="G25" s="157"/>
      <c r="H25" s="157" t="e">
        <f t="shared" si="1"/>
        <v>#VALUE!</v>
      </c>
    </row>
    <row r="26" spans="1:8" s="14" customFormat="1" ht="22.5">
      <c r="A26" s="181">
        <v>510500</v>
      </c>
      <c r="B26" s="240" t="s">
        <v>260</v>
      </c>
      <c r="C26" s="181" t="s">
        <v>52</v>
      </c>
      <c r="D26" s="182" t="s">
        <v>261</v>
      </c>
      <c r="E26" s="157"/>
      <c r="F26" s="157" t="e">
        <f t="shared" si="0"/>
        <v>#VALUE!</v>
      </c>
      <c r="G26" s="157"/>
      <c r="H26" s="157" t="e">
        <f t="shared" si="1"/>
        <v>#VALUE!</v>
      </c>
    </row>
    <row r="27" spans="1:8" s="14" customFormat="1">
      <c r="A27" s="181">
        <v>520100</v>
      </c>
      <c r="B27" s="240" t="s">
        <v>262</v>
      </c>
      <c r="C27" s="181" t="s">
        <v>240</v>
      </c>
      <c r="D27" s="182">
        <v>10.66</v>
      </c>
      <c r="E27" s="157"/>
      <c r="F27" s="157">
        <f t="shared" si="0"/>
        <v>0</v>
      </c>
      <c r="G27" s="157"/>
      <c r="H27" s="157">
        <f t="shared" si="1"/>
        <v>0</v>
      </c>
    </row>
    <row r="28" spans="1:8" s="14" customFormat="1">
      <c r="A28" s="181">
        <v>520101</v>
      </c>
      <c r="B28" s="240" t="s">
        <v>263</v>
      </c>
      <c r="C28" s="181" t="s">
        <v>240</v>
      </c>
      <c r="D28" s="182">
        <v>20.02</v>
      </c>
      <c r="E28" s="157"/>
      <c r="F28" s="157">
        <f t="shared" si="0"/>
        <v>0</v>
      </c>
      <c r="G28" s="157"/>
      <c r="H28" s="157">
        <f t="shared" si="1"/>
        <v>0</v>
      </c>
    </row>
    <row r="29" spans="1:8" s="14" customFormat="1">
      <c r="A29" s="181">
        <v>520102</v>
      </c>
      <c r="B29" s="240" t="s">
        <v>264</v>
      </c>
      <c r="C29" s="181" t="s">
        <v>240</v>
      </c>
      <c r="D29" s="182">
        <v>17.690000000000001</v>
      </c>
      <c r="E29" s="157"/>
      <c r="F29" s="157">
        <f t="shared" si="0"/>
        <v>0</v>
      </c>
      <c r="G29" s="157"/>
      <c r="H29" s="157">
        <f t="shared" si="1"/>
        <v>0</v>
      </c>
    </row>
    <row r="30" spans="1:8" s="14" customFormat="1">
      <c r="A30" s="181">
        <v>521000</v>
      </c>
      <c r="B30" s="240" t="s">
        <v>265</v>
      </c>
      <c r="C30" s="181" t="s">
        <v>52</v>
      </c>
      <c r="D30" s="183">
        <v>2950.57</v>
      </c>
      <c r="E30" s="157"/>
      <c r="F30" s="157">
        <f t="shared" si="0"/>
        <v>0</v>
      </c>
      <c r="G30" s="157"/>
      <c r="H30" s="157">
        <f t="shared" si="1"/>
        <v>0</v>
      </c>
    </row>
    <row r="31" spans="1:8" s="14" customFormat="1">
      <c r="A31" s="181">
        <v>510000</v>
      </c>
      <c r="B31" s="240" t="s">
        <v>266</v>
      </c>
      <c r="C31" s="181" t="s">
        <v>52</v>
      </c>
      <c r="D31" s="183">
        <v>7928.48</v>
      </c>
      <c r="E31" s="157"/>
      <c r="F31" s="157">
        <f t="shared" si="0"/>
        <v>0</v>
      </c>
      <c r="G31" s="157"/>
      <c r="H31" s="157">
        <f t="shared" si="1"/>
        <v>0</v>
      </c>
    </row>
    <row r="32" spans="1:8" s="14" customFormat="1" ht="22.5">
      <c r="A32" s="181">
        <v>570100</v>
      </c>
      <c r="B32" s="240" t="s">
        <v>267</v>
      </c>
      <c r="C32" s="181" t="s">
        <v>52</v>
      </c>
      <c r="D32" s="182" t="s">
        <v>268</v>
      </c>
      <c r="E32" s="157"/>
      <c r="F32" s="157" t="e">
        <f t="shared" si="0"/>
        <v>#VALUE!</v>
      </c>
      <c r="G32" s="157"/>
      <c r="H32" s="157" t="e">
        <f t="shared" si="1"/>
        <v>#VALUE!</v>
      </c>
    </row>
    <row r="33" spans="1:15" s="14" customFormat="1">
      <c r="A33" s="181">
        <v>580100</v>
      </c>
      <c r="B33" s="240" t="s">
        <v>269</v>
      </c>
      <c r="C33" s="181" t="s">
        <v>240</v>
      </c>
      <c r="D33" s="182">
        <v>13.31</v>
      </c>
      <c r="E33" s="157"/>
      <c r="F33" s="157">
        <f t="shared" si="0"/>
        <v>0</v>
      </c>
      <c r="G33" s="157"/>
      <c r="H33" s="157">
        <f t="shared" si="1"/>
        <v>0</v>
      </c>
    </row>
    <row r="34" spans="1:15" s="14" customFormat="1">
      <c r="A34" s="181">
        <v>580101</v>
      </c>
      <c r="B34" s="240" t="s">
        <v>270</v>
      </c>
      <c r="C34" s="181" t="s">
        <v>240</v>
      </c>
      <c r="D34" s="182">
        <v>10.23</v>
      </c>
      <c r="E34" s="157"/>
      <c r="F34" s="157">
        <f t="shared" si="0"/>
        <v>0</v>
      </c>
      <c r="G34" s="157"/>
      <c r="H34" s="157">
        <f t="shared" si="1"/>
        <v>0</v>
      </c>
    </row>
    <row r="35" spans="1:15" s="14" customFormat="1">
      <c r="A35" s="181">
        <v>580102</v>
      </c>
      <c r="B35" s="240" t="s">
        <v>271</v>
      </c>
      <c r="C35" s="181" t="s">
        <v>240</v>
      </c>
      <c r="D35" s="182">
        <v>12.99</v>
      </c>
      <c r="E35" s="157"/>
      <c r="F35" s="157">
        <f t="shared" si="0"/>
        <v>0</v>
      </c>
      <c r="G35" s="157"/>
      <c r="H35" s="157">
        <f t="shared" si="1"/>
        <v>0</v>
      </c>
    </row>
    <row r="36" spans="1:15" s="14" customFormat="1" ht="22.5">
      <c r="A36" s="181">
        <v>590100</v>
      </c>
      <c r="B36" s="240" t="s">
        <v>272</v>
      </c>
      <c r="C36" s="181" t="s">
        <v>240</v>
      </c>
      <c r="D36" s="182">
        <v>26.6</v>
      </c>
      <c r="E36" s="157"/>
      <c r="F36" s="157">
        <f t="shared" si="0"/>
        <v>0</v>
      </c>
      <c r="G36" s="157"/>
      <c r="H36" s="157">
        <f t="shared" si="1"/>
        <v>0</v>
      </c>
    </row>
    <row r="37" spans="1:15" s="14" customFormat="1" ht="32.25" customHeight="1">
      <c r="A37" s="321"/>
      <c r="B37" s="632" t="s">
        <v>334</v>
      </c>
      <c r="C37" s="633"/>
      <c r="D37" s="633"/>
      <c r="E37" s="633"/>
      <c r="F37" s="633"/>
      <c r="G37" s="633"/>
      <c r="H37" s="634"/>
    </row>
    <row r="38" spans="1:15">
      <c r="A38" s="181">
        <v>590101</v>
      </c>
      <c r="B38" s="240" t="s">
        <v>239</v>
      </c>
      <c r="C38" s="181" t="s">
        <v>240</v>
      </c>
      <c r="D38" s="182">
        <v>6.38</v>
      </c>
      <c r="E38" s="322"/>
      <c r="F38" s="157">
        <f t="shared" ref="F38:F64" si="2">D38*E38</f>
        <v>0</v>
      </c>
      <c r="G38" s="322"/>
      <c r="H38" s="157">
        <f t="shared" ref="H38:H64" si="3">D38*G38</f>
        <v>0</v>
      </c>
      <c r="I38" s="13"/>
      <c r="J38" s="12"/>
      <c r="K38" s="12"/>
      <c r="N38" s="12"/>
      <c r="O38" s="12"/>
    </row>
    <row r="39" spans="1:15">
      <c r="A39" s="181">
        <v>590102</v>
      </c>
      <c r="B39" s="240" t="s">
        <v>241</v>
      </c>
      <c r="C39" s="181" t="s">
        <v>240</v>
      </c>
      <c r="D39" s="182">
        <v>7.82</v>
      </c>
      <c r="E39" s="322"/>
      <c r="F39" s="157">
        <f t="shared" si="2"/>
        <v>0</v>
      </c>
      <c r="G39" s="322"/>
      <c r="H39" s="157">
        <f t="shared" si="3"/>
        <v>0</v>
      </c>
      <c r="I39" s="15"/>
    </row>
    <row r="40" spans="1:15">
      <c r="A40" s="181">
        <v>590103</v>
      </c>
      <c r="B40" s="240" t="s">
        <v>242</v>
      </c>
      <c r="C40" s="181" t="s">
        <v>240</v>
      </c>
      <c r="D40" s="182">
        <v>9.8000000000000007</v>
      </c>
      <c r="E40" s="322"/>
      <c r="F40" s="157">
        <f t="shared" si="2"/>
        <v>0</v>
      </c>
      <c r="G40" s="322"/>
      <c r="H40" s="157">
        <f t="shared" si="3"/>
        <v>0</v>
      </c>
      <c r="I40" s="15"/>
    </row>
    <row r="41" spans="1:15">
      <c r="A41" s="181">
        <v>590104</v>
      </c>
      <c r="B41" s="240" t="s">
        <v>243</v>
      </c>
      <c r="C41" s="181" t="s">
        <v>240</v>
      </c>
      <c r="D41" s="182">
        <v>8.08</v>
      </c>
      <c r="E41" s="323"/>
      <c r="F41" s="157">
        <f t="shared" si="2"/>
        <v>0</v>
      </c>
      <c r="G41" s="323"/>
      <c r="H41" s="157">
        <f t="shared" si="3"/>
        <v>0</v>
      </c>
    </row>
    <row r="42" spans="1:15">
      <c r="A42" s="181">
        <v>590105</v>
      </c>
      <c r="B42" s="240" t="s">
        <v>244</v>
      </c>
      <c r="C42" s="181" t="s">
        <v>240</v>
      </c>
      <c r="D42" s="182">
        <v>6.53</v>
      </c>
      <c r="E42" s="323"/>
      <c r="F42" s="157">
        <f t="shared" si="2"/>
        <v>0</v>
      </c>
      <c r="G42" s="323"/>
      <c r="H42" s="157">
        <f t="shared" si="3"/>
        <v>0</v>
      </c>
    </row>
    <row r="43" spans="1:15" ht="22.5">
      <c r="A43" s="181">
        <v>590106</v>
      </c>
      <c r="B43" s="240" t="s">
        <v>245</v>
      </c>
      <c r="C43" s="181" t="s">
        <v>240</v>
      </c>
      <c r="D43" s="182">
        <v>6.88</v>
      </c>
      <c r="E43" s="323"/>
      <c r="F43" s="157">
        <f t="shared" si="2"/>
        <v>0</v>
      </c>
      <c r="G43" s="323"/>
      <c r="H43" s="157">
        <f t="shared" si="3"/>
        <v>0</v>
      </c>
    </row>
    <row r="44" spans="1:15">
      <c r="A44" s="181">
        <v>590107</v>
      </c>
      <c r="B44" s="240" t="s">
        <v>246</v>
      </c>
      <c r="C44" s="181" t="s">
        <v>240</v>
      </c>
      <c r="D44" s="182">
        <v>6.38</v>
      </c>
      <c r="E44" s="323"/>
      <c r="F44" s="157">
        <f t="shared" si="2"/>
        <v>0</v>
      </c>
      <c r="G44" s="323"/>
      <c r="H44" s="157">
        <f t="shared" si="3"/>
        <v>0</v>
      </c>
    </row>
    <row r="45" spans="1:15" ht="22.5">
      <c r="A45" s="181">
        <v>590108</v>
      </c>
      <c r="B45" s="240" t="s">
        <v>247</v>
      </c>
      <c r="C45" s="181" t="s">
        <v>240</v>
      </c>
      <c r="D45" s="182" t="s">
        <v>327</v>
      </c>
      <c r="E45" s="323"/>
      <c r="F45" s="157" t="e">
        <f t="shared" si="2"/>
        <v>#VALUE!</v>
      </c>
      <c r="G45" s="323"/>
      <c r="H45" s="157" t="e">
        <f t="shared" si="3"/>
        <v>#VALUE!</v>
      </c>
    </row>
    <row r="46" spans="1:15">
      <c r="A46" s="181">
        <v>590109</v>
      </c>
      <c r="B46" s="240" t="s">
        <v>249</v>
      </c>
      <c r="C46" s="181" t="s">
        <v>240</v>
      </c>
      <c r="D46" s="182">
        <v>9.84</v>
      </c>
      <c r="E46" s="323"/>
      <c r="F46" s="157">
        <f t="shared" si="2"/>
        <v>0</v>
      </c>
      <c r="G46" s="323"/>
      <c r="H46" s="157">
        <f t="shared" si="3"/>
        <v>0</v>
      </c>
    </row>
    <row r="47" spans="1:15">
      <c r="A47" s="181">
        <v>590110</v>
      </c>
      <c r="B47" s="240" t="s">
        <v>250</v>
      </c>
      <c r="C47" s="181" t="s">
        <v>240</v>
      </c>
      <c r="D47" s="182">
        <v>10.7</v>
      </c>
      <c r="E47" s="323"/>
      <c r="F47" s="157">
        <f t="shared" si="2"/>
        <v>0</v>
      </c>
      <c r="G47" s="323"/>
      <c r="H47" s="157">
        <f t="shared" si="3"/>
        <v>0</v>
      </c>
    </row>
    <row r="48" spans="1:15">
      <c r="A48" s="181">
        <v>590111</v>
      </c>
      <c r="B48" s="240" t="s">
        <v>251</v>
      </c>
      <c r="C48" s="181" t="s">
        <v>240</v>
      </c>
      <c r="D48" s="182">
        <v>6.88</v>
      </c>
      <c r="E48" s="323"/>
      <c r="F48" s="157">
        <f t="shared" si="2"/>
        <v>0</v>
      </c>
      <c r="G48" s="323"/>
      <c r="H48" s="157">
        <f t="shared" si="3"/>
        <v>0</v>
      </c>
    </row>
    <row r="49" spans="1:8">
      <c r="A49" s="181">
        <v>590112</v>
      </c>
      <c r="B49" s="240" t="s">
        <v>252</v>
      </c>
      <c r="C49" s="181" t="s">
        <v>240</v>
      </c>
      <c r="D49" s="182">
        <v>11.34</v>
      </c>
      <c r="E49" s="323"/>
      <c r="F49" s="157">
        <f t="shared" si="2"/>
        <v>0</v>
      </c>
      <c r="G49" s="323"/>
      <c r="H49" s="157">
        <f t="shared" si="3"/>
        <v>0</v>
      </c>
    </row>
    <row r="50" spans="1:8" ht="22.5">
      <c r="A50" s="181">
        <v>590113</v>
      </c>
      <c r="B50" s="240" t="s">
        <v>253</v>
      </c>
      <c r="C50" s="181" t="s">
        <v>240</v>
      </c>
      <c r="D50" s="182">
        <v>7.59</v>
      </c>
      <c r="E50" s="323"/>
      <c r="F50" s="157">
        <f t="shared" si="2"/>
        <v>0</v>
      </c>
      <c r="G50" s="323"/>
      <c r="H50" s="157">
        <f t="shared" si="3"/>
        <v>0</v>
      </c>
    </row>
    <row r="51" spans="1:8" ht="22.5">
      <c r="A51" s="181">
        <v>590114</v>
      </c>
      <c r="B51" s="240" t="s">
        <v>254</v>
      </c>
      <c r="C51" s="181" t="s">
        <v>52</v>
      </c>
      <c r="D51" s="182" t="s">
        <v>328</v>
      </c>
      <c r="E51" s="323"/>
      <c r="F51" s="157" t="e">
        <f t="shared" si="2"/>
        <v>#VALUE!</v>
      </c>
      <c r="G51" s="323"/>
      <c r="H51" s="157" t="e">
        <f t="shared" si="3"/>
        <v>#VALUE!</v>
      </c>
    </row>
    <row r="52" spans="1:8" ht="22.5">
      <c r="A52" s="181">
        <v>590115</v>
      </c>
      <c r="B52" s="240" t="s">
        <v>256</v>
      </c>
      <c r="C52" s="181" t="s">
        <v>240</v>
      </c>
      <c r="D52" s="182" t="s">
        <v>329</v>
      </c>
      <c r="E52" s="323"/>
      <c r="F52" s="157" t="e">
        <f t="shared" si="2"/>
        <v>#VALUE!</v>
      </c>
      <c r="G52" s="323"/>
      <c r="H52" s="157" t="e">
        <f t="shared" si="3"/>
        <v>#VALUE!</v>
      </c>
    </row>
    <row r="53" spans="1:8" ht="22.5">
      <c r="A53" s="181">
        <v>590116</v>
      </c>
      <c r="B53" s="240" t="s">
        <v>258</v>
      </c>
      <c r="C53" s="181" t="s">
        <v>240</v>
      </c>
      <c r="D53" s="182" t="s">
        <v>330</v>
      </c>
      <c r="E53" s="323"/>
      <c r="F53" s="157" t="e">
        <f t="shared" si="2"/>
        <v>#VALUE!</v>
      </c>
      <c r="G53" s="323"/>
      <c r="H53" s="157" t="e">
        <f t="shared" si="3"/>
        <v>#VALUE!</v>
      </c>
    </row>
    <row r="54" spans="1:8" ht="22.5">
      <c r="A54" s="181">
        <v>590117</v>
      </c>
      <c r="B54" s="240" t="s">
        <v>260</v>
      </c>
      <c r="C54" s="181" t="s">
        <v>52</v>
      </c>
      <c r="D54" s="182" t="s">
        <v>331</v>
      </c>
      <c r="E54" s="323"/>
      <c r="F54" s="157" t="e">
        <f t="shared" si="2"/>
        <v>#VALUE!</v>
      </c>
      <c r="G54" s="323"/>
      <c r="H54" s="157" t="e">
        <f t="shared" si="3"/>
        <v>#VALUE!</v>
      </c>
    </row>
    <row r="55" spans="1:8">
      <c r="A55" s="181">
        <v>590118</v>
      </c>
      <c r="B55" s="240" t="s">
        <v>262</v>
      </c>
      <c r="C55" s="181" t="s">
        <v>240</v>
      </c>
      <c r="D55" s="182">
        <v>6.07</v>
      </c>
      <c r="E55" s="323"/>
      <c r="F55" s="157">
        <f t="shared" si="2"/>
        <v>0</v>
      </c>
      <c r="G55" s="323"/>
      <c r="H55" s="157">
        <f t="shared" si="3"/>
        <v>0</v>
      </c>
    </row>
    <row r="56" spans="1:8">
      <c r="A56" s="181">
        <v>590119</v>
      </c>
      <c r="B56" s="240" t="s">
        <v>263</v>
      </c>
      <c r="C56" s="181" t="s">
        <v>240</v>
      </c>
      <c r="D56" s="182">
        <v>11.41</v>
      </c>
      <c r="E56" s="323"/>
      <c r="F56" s="157">
        <f t="shared" si="2"/>
        <v>0</v>
      </c>
      <c r="G56" s="323"/>
      <c r="H56" s="157">
        <f t="shared" si="3"/>
        <v>0</v>
      </c>
    </row>
    <row r="57" spans="1:8">
      <c r="A57" s="181">
        <v>590120</v>
      </c>
      <c r="B57" s="240" t="s">
        <v>264</v>
      </c>
      <c r="C57" s="181" t="s">
        <v>240</v>
      </c>
      <c r="D57" s="182">
        <v>10.08</v>
      </c>
      <c r="E57" s="323"/>
      <c r="F57" s="157">
        <f t="shared" si="2"/>
        <v>0</v>
      </c>
      <c r="G57" s="323"/>
      <c r="H57" s="157">
        <f t="shared" si="3"/>
        <v>0</v>
      </c>
    </row>
    <row r="58" spans="1:8">
      <c r="A58" s="181">
        <v>590121</v>
      </c>
      <c r="B58" s="240" t="s">
        <v>265</v>
      </c>
      <c r="C58" s="181" t="s">
        <v>52</v>
      </c>
      <c r="D58" s="182">
        <v>1681.83</v>
      </c>
      <c r="E58" s="323"/>
      <c r="F58" s="157">
        <f t="shared" si="2"/>
        <v>0</v>
      </c>
      <c r="G58" s="323"/>
      <c r="H58" s="157">
        <f t="shared" si="3"/>
        <v>0</v>
      </c>
    </row>
    <row r="59" spans="1:8">
      <c r="A59" s="181">
        <v>590122</v>
      </c>
      <c r="B59" s="240" t="s">
        <v>266</v>
      </c>
      <c r="C59" s="181" t="s">
        <v>52</v>
      </c>
      <c r="D59" s="182">
        <v>4519.2299999999996</v>
      </c>
      <c r="E59" s="323"/>
      <c r="F59" s="157">
        <f t="shared" si="2"/>
        <v>0</v>
      </c>
      <c r="G59" s="323"/>
      <c r="H59" s="157">
        <f t="shared" si="3"/>
        <v>0</v>
      </c>
    </row>
    <row r="60" spans="1:8" ht="22.5">
      <c r="A60" s="181">
        <v>590123</v>
      </c>
      <c r="B60" s="240" t="s">
        <v>267</v>
      </c>
      <c r="C60" s="181" t="s">
        <v>52</v>
      </c>
      <c r="D60" s="182" t="s">
        <v>332</v>
      </c>
      <c r="E60" s="323"/>
      <c r="F60" s="157" t="e">
        <f t="shared" si="2"/>
        <v>#VALUE!</v>
      </c>
      <c r="G60" s="323"/>
      <c r="H60" s="157" t="e">
        <f t="shared" si="3"/>
        <v>#VALUE!</v>
      </c>
    </row>
    <row r="61" spans="1:8">
      <c r="A61" s="181">
        <v>590124</v>
      </c>
      <c r="B61" s="240" t="s">
        <v>269</v>
      </c>
      <c r="C61" s="181" t="s">
        <v>240</v>
      </c>
      <c r="D61" s="182">
        <v>7.59</v>
      </c>
      <c r="E61" s="323"/>
      <c r="F61" s="157">
        <f t="shared" si="2"/>
        <v>0</v>
      </c>
      <c r="G61" s="323"/>
      <c r="H61" s="157">
        <f t="shared" si="3"/>
        <v>0</v>
      </c>
    </row>
    <row r="62" spans="1:8">
      <c r="A62" s="181">
        <v>590125</v>
      </c>
      <c r="B62" s="240" t="s">
        <v>270</v>
      </c>
      <c r="C62" s="181" t="s">
        <v>240</v>
      </c>
      <c r="D62" s="182">
        <v>5.83</v>
      </c>
      <c r="E62" s="323"/>
      <c r="F62" s="157">
        <f t="shared" si="2"/>
        <v>0</v>
      </c>
      <c r="G62" s="323"/>
      <c r="H62" s="157">
        <f t="shared" si="3"/>
        <v>0</v>
      </c>
    </row>
    <row r="63" spans="1:8">
      <c r="A63" s="181">
        <v>590126</v>
      </c>
      <c r="B63" s="240" t="s">
        <v>271</v>
      </c>
      <c r="C63" s="181" t="s">
        <v>240</v>
      </c>
      <c r="D63" s="182">
        <v>7.4</v>
      </c>
      <c r="E63" s="323"/>
      <c r="F63" s="157">
        <f t="shared" si="2"/>
        <v>0</v>
      </c>
      <c r="G63" s="323"/>
      <c r="H63" s="157">
        <f t="shared" si="3"/>
        <v>0</v>
      </c>
    </row>
    <row r="64" spans="1:8" ht="22.5">
      <c r="A64" s="181">
        <v>590127</v>
      </c>
      <c r="B64" s="240" t="s">
        <v>272</v>
      </c>
      <c r="C64" s="181" t="s">
        <v>240</v>
      </c>
      <c r="D64" s="182">
        <v>15.16</v>
      </c>
      <c r="E64" s="323"/>
      <c r="F64" s="157">
        <f t="shared" si="2"/>
        <v>0</v>
      </c>
      <c r="G64" s="323"/>
      <c r="H64" s="157">
        <f t="shared" si="3"/>
        <v>0</v>
      </c>
    </row>
  </sheetData>
  <mergeCells count="9">
    <mergeCell ref="B9:H9"/>
    <mergeCell ref="B37:H37"/>
    <mergeCell ref="D6:D8"/>
    <mergeCell ref="A6:A8"/>
    <mergeCell ref="B6:B8"/>
    <mergeCell ref="C6:C8"/>
    <mergeCell ref="E6:H6"/>
    <mergeCell ref="E7:F7"/>
    <mergeCell ref="G7:H7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R36"/>
  <sheetViews>
    <sheetView view="pageBreakPreview" zoomScaleSheetLayoutView="100" workbookViewId="0">
      <selection activeCell="A43" sqref="A43"/>
    </sheetView>
  </sheetViews>
  <sheetFormatPr defaultRowHeight="12.75"/>
  <cols>
    <col min="1" max="1" width="20.5703125" style="11" customWidth="1"/>
    <col min="2" max="2" width="7.85546875" style="11" customWidth="1"/>
    <col min="3" max="3" width="22.7109375" style="11" customWidth="1"/>
    <col min="4" max="4" width="12.5703125" style="11" customWidth="1"/>
    <col min="5" max="5" width="10.85546875" style="11" customWidth="1"/>
    <col min="6" max="6" width="8.85546875" style="11" customWidth="1"/>
    <col min="7" max="7" width="10" style="11" customWidth="1"/>
    <col min="8" max="8" width="9.85546875" style="11" customWidth="1"/>
    <col min="9" max="9" width="8.85546875" style="11" customWidth="1"/>
    <col min="10" max="10" width="8.7109375" style="11" customWidth="1"/>
    <col min="11" max="11" width="9.42578125" style="11" customWidth="1"/>
    <col min="12" max="16384" width="9.140625" style="11"/>
  </cols>
  <sheetData>
    <row r="1" spans="1:18">
      <c r="A1" s="230"/>
      <c r="B1" s="231" t="s">
        <v>174</v>
      </c>
      <c r="C1" s="414" t="str">
        <f>Kadar.ode.!C1</f>
        <v>Специјална болница 
за болести штитасте жлезде и болести метаболизма "Златибор"</v>
      </c>
      <c r="D1" s="226"/>
      <c r="E1" s="226"/>
      <c r="F1" s="226"/>
      <c r="G1" s="228"/>
    </row>
    <row r="2" spans="1:18">
      <c r="A2" s="230"/>
      <c r="B2" s="231" t="s">
        <v>175</v>
      </c>
      <c r="C2" s="414">
        <f>Kadar.ode.!C2</f>
        <v>7221452</v>
      </c>
      <c r="D2" s="226"/>
      <c r="E2" s="226"/>
      <c r="F2" s="226"/>
      <c r="G2" s="228"/>
    </row>
    <row r="3" spans="1:18">
      <c r="A3" s="230"/>
      <c r="B3" s="231"/>
      <c r="C3" s="222"/>
      <c r="D3" s="226"/>
      <c r="E3" s="226"/>
      <c r="F3" s="226"/>
      <c r="G3" s="228"/>
    </row>
    <row r="4" spans="1:18" ht="14.25">
      <c r="A4" s="230"/>
      <c r="B4" s="231" t="s">
        <v>176</v>
      </c>
      <c r="C4" s="223" t="s">
        <v>282</v>
      </c>
      <c r="D4" s="227"/>
      <c r="E4" s="227"/>
      <c r="F4" s="227"/>
      <c r="G4" s="229"/>
    </row>
    <row r="5" spans="1:18" ht="15.75">
      <c r="J5" s="296"/>
      <c r="K5" s="296"/>
      <c r="L5" s="32"/>
      <c r="M5" s="32"/>
      <c r="N5" s="5"/>
    </row>
    <row r="6" spans="1:18" ht="12.75" customHeight="1">
      <c r="A6" s="590" t="s">
        <v>8</v>
      </c>
      <c r="B6" s="590" t="s">
        <v>9</v>
      </c>
      <c r="C6" s="590" t="s">
        <v>10</v>
      </c>
      <c r="D6" s="590" t="s">
        <v>11</v>
      </c>
      <c r="E6" s="590" t="s">
        <v>12</v>
      </c>
      <c r="F6" s="638" t="s">
        <v>346</v>
      </c>
      <c r="G6" s="638"/>
      <c r="H6" s="638"/>
      <c r="I6" s="638" t="s">
        <v>347</v>
      </c>
      <c r="J6" s="638"/>
      <c r="K6" s="638"/>
      <c r="L6" s="32"/>
      <c r="M6" s="32"/>
      <c r="N6" s="5"/>
    </row>
    <row r="7" spans="1:18" ht="22.5">
      <c r="A7" s="590"/>
      <c r="B7" s="590"/>
      <c r="C7" s="590"/>
      <c r="D7" s="590"/>
      <c r="E7" s="590"/>
      <c r="F7" s="157" t="s">
        <v>13</v>
      </c>
      <c r="G7" s="180" t="s">
        <v>14</v>
      </c>
      <c r="H7" s="303" t="s">
        <v>15</v>
      </c>
      <c r="I7" s="157" t="s">
        <v>13</v>
      </c>
      <c r="J7" s="180" t="s">
        <v>14</v>
      </c>
      <c r="K7" s="303" t="s">
        <v>15</v>
      </c>
      <c r="L7" s="5"/>
      <c r="M7" s="5"/>
      <c r="N7" s="5"/>
    </row>
    <row r="8" spans="1:18">
      <c r="A8" s="160" t="s">
        <v>80</v>
      </c>
      <c r="B8" s="160"/>
      <c r="C8" s="160"/>
      <c r="D8" s="160"/>
      <c r="E8" s="160"/>
      <c r="F8" s="160"/>
      <c r="G8" s="290"/>
      <c r="H8" s="160"/>
      <c r="I8" s="302"/>
      <c r="J8" s="300"/>
      <c r="K8" s="160"/>
      <c r="L8" s="5"/>
      <c r="M8" s="5"/>
      <c r="N8" s="5"/>
    </row>
    <row r="9" spans="1:18" ht="11.1" customHeight="1">
      <c r="A9" s="213"/>
      <c r="B9" s="213"/>
      <c r="C9" s="213"/>
      <c r="D9" s="213"/>
      <c r="E9" s="213"/>
      <c r="F9" s="213"/>
      <c r="G9" s="531"/>
      <c r="H9" s="213"/>
      <c r="I9" s="532"/>
      <c r="J9" s="533"/>
      <c r="K9" s="213"/>
    </row>
    <row r="10" spans="1:18" ht="11.1" customHeight="1">
      <c r="A10" s="213"/>
      <c r="B10" s="213"/>
      <c r="C10" s="213"/>
      <c r="D10" s="213"/>
      <c r="E10" s="213"/>
      <c r="F10" s="213"/>
      <c r="G10" s="531"/>
      <c r="H10" s="213"/>
      <c r="I10" s="532"/>
      <c r="J10" s="533"/>
      <c r="K10" s="213"/>
      <c r="Q10" s="212"/>
      <c r="R10" s="212"/>
    </row>
    <row r="11" spans="1:18" ht="11.1" customHeight="1">
      <c r="A11" s="213"/>
      <c r="B11" s="213"/>
      <c r="C11" s="213"/>
      <c r="D11" s="213"/>
      <c r="E11" s="213"/>
      <c r="F11" s="213"/>
      <c r="G11" s="531"/>
      <c r="H11" s="213"/>
      <c r="I11" s="532"/>
      <c r="J11" s="533"/>
      <c r="K11" s="213"/>
      <c r="Q11" s="212"/>
      <c r="R11" s="212"/>
    </row>
    <row r="12" spans="1:18" ht="15">
      <c r="A12" s="126" t="s">
        <v>1796</v>
      </c>
      <c r="B12" s="126"/>
      <c r="C12" s="126"/>
      <c r="D12" s="126"/>
      <c r="E12" s="160"/>
      <c r="F12" s="160"/>
      <c r="G12" s="290"/>
      <c r="H12" s="160"/>
      <c r="I12" s="302"/>
      <c r="J12" s="300"/>
      <c r="K12" s="160"/>
      <c r="Q12" s="212"/>
      <c r="R12" s="212"/>
    </row>
    <row r="13" spans="1:18" ht="11.1" customHeight="1">
      <c r="A13" s="213"/>
      <c r="B13" s="214"/>
      <c r="C13" s="214"/>
      <c r="D13" s="214"/>
      <c r="E13" s="214"/>
      <c r="F13" s="213"/>
      <c r="G13" s="531"/>
      <c r="H13" s="213"/>
      <c r="I13" s="532"/>
      <c r="J13" s="533"/>
      <c r="K13" s="213"/>
      <c r="Q13" s="212"/>
      <c r="R13" s="212"/>
    </row>
    <row r="14" spans="1:18" ht="11.1" customHeight="1">
      <c r="A14" s="213"/>
      <c r="B14" s="214"/>
      <c r="C14" s="214"/>
      <c r="D14" s="214"/>
      <c r="E14" s="214"/>
      <c r="F14" s="213"/>
      <c r="G14" s="531"/>
      <c r="H14" s="213"/>
      <c r="I14" s="532"/>
      <c r="J14" s="533"/>
      <c r="K14" s="213"/>
      <c r="Q14" s="212"/>
      <c r="R14" s="212"/>
    </row>
    <row r="15" spans="1:18" ht="11.1" customHeight="1">
      <c r="A15" s="213"/>
      <c r="B15" s="214"/>
      <c r="C15" s="214"/>
      <c r="D15" s="214"/>
      <c r="E15" s="214"/>
      <c r="F15" s="213"/>
      <c r="G15" s="531"/>
      <c r="H15" s="213"/>
      <c r="I15" s="532"/>
      <c r="J15" s="533"/>
      <c r="K15" s="213"/>
      <c r="Q15" s="212"/>
      <c r="R15" s="212"/>
    </row>
    <row r="16" spans="1:18" ht="15">
      <c r="A16" s="160" t="s">
        <v>81</v>
      </c>
      <c r="B16" s="160"/>
      <c r="C16" s="160"/>
      <c r="D16" s="160"/>
      <c r="E16" s="160"/>
      <c r="F16" s="160"/>
      <c r="G16" s="290"/>
      <c r="H16" s="160"/>
      <c r="I16" s="302"/>
      <c r="J16" s="300"/>
      <c r="K16" s="160"/>
      <c r="Q16" s="212"/>
      <c r="R16" s="212"/>
    </row>
    <row r="17" spans="1:11" ht="11.1" customHeight="1">
      <c r="A17" s="213"/>
      <c r="B17" s="214"/>
      <c r="C17" s="214"/>
      <c r="D17" s="214"/>
      <c r="E17" s="214"/>
      <c r="F17" s="213"/>
      <c r="G17" s="531"/>
      <c r="H17" s="213"/>
      <c r="I17" s="532"/>
      <c r="J17" s="533"/>
      <c r="K17" s="213"/>
    </row>
    <row r="18" spans="1:11" ht="11.1" customHeight="1">
      <c r="A18" s="213"/>
      <c r="B18" s="214"/>
      <c r="C18" s="214"/>
      <c r="D18" s="214"/>
      <c r="E18" s="214"/>
      <c r="F18" s="213"/>
      <c r="G18" s="531"/>
      <c r="H18" s="213"/>
      <c r="I18" s="532"/>
      <c r="J18" s="533"/>
      <c r="K18" s="213"/>
    </row>
    <row r="19" spans="1:11">
      <c r="A19" s="160" t="s">
        <v>82</v>
      </c>
      <c r="B19" s="160"/>
      <c r="C19" s="160"/>
      <c r="D19" s="160"/>
      <c r="E19" s="160"/>
      <c r="F19" s="160"/>
      <c r="G19" s="290"/>
      <c r="H19" s="160"/>
      <c r="I19" s="302"/>
      <c r="J19" s="300"/>
      <c r="K19" s="160"/>
    </row>
    <row r="20" spans="1:11" ht="13.5" customHeight="1">
      <c r="A20" s="160" t="s">
        <v>66</v>
      </c>
      <c r="B20" s="214" t="s">
        <v>113</v>
      </c>
      <c r="C20" s="203"/>
      <c r="D20" s="203"/>
      <c r="E20" s="203"/>
      <c r="F20" s="203"/>
      <c r="G20" s="203"/>
      <c r="H20" s="525">
        <v>87403</v>
      </c>
      <c r="I20" s="526"/>
      <c r="J20" s="527"/>
      <c r="K20" s="525">
        <v>71000</v>
      </c>
    </row>
    <row r="21" spans="1:11" ht="13.5" customHeight="1">
      <c r="A21" s="160" t="s">
        <v>67</v>
      </c>
      <c r="B21" s="214" t="s">
        <v>283</v>
      </c>
      <c r="C21" s="203"/>
      <c r="D21" s="203"/>
      <c r="E21" s="203"/>
      <c r="F21" s="203"/>
      <c r="G21" s="203"/>
      <c r="H21" s="521"/>
      <c r="I21" s="526"/>
      <c r="J21" s="527"/>
      <c r="K21" s="521"/>
    </row>
    <row r="22" spans="1:11" ht="13.5" customHeight="1">
      <c r="A22" s="160" t="s">
        <v>68</v>
      </c>
      <c r="B22" s="214" t="s">
        <v>115</v>
      </c>
      <c r="C22" s="203"/>
      <c r="D22" s="203"/>
      <c r="E22" s="203"/>
      <c r="F22" s="203"/>
      <c r="G22" s="203"/>
      <c r="H22" s="521"/>
      <c r="I22" s="526"/>
      <c r="J22" s="527"/>
      <c r="K22" s="521"/>
    </row>
    <row r="23" spans="1:11" ht="13.5" customHeight="1">
      <c r="A23" s="160" t="s">
        <v>69</v>
      </c>
      <c r="B23" s="214" t="s">
        <v>116</v>
      </c>
      <c r="C23" s="203"/>
      <c r="D23" s="203"/>
      <c r="E23" s="203"/>
      <c r="F23" s="203"/>
      <c r="G23" s="203"/>
      <c r="H23" s="521"/>
      <c r="I23" s="526"/>
      <c r="J23" s="527"/>
      <c r="K23" s="521"/>
    </row>
    <row r="24" spans="1:11" ht="24.75" customHeight="1">
      <c r="A24" s="160" t="s">
        <v>70</v>
      </c>
      <c r="B24" s="214" t="s">
        <v>114</v>
      </c>
      <c r="C24" s="203"/>
      <c r="D24" s="203"/>
      <c r="E24" s="203"/>
      <c r="F24" s="203"/>
      <c r="G24" s="203"/>
      <c r="H24" s="521"/>
      <c r="I24" s="526"/>
      <c r="J24" s="527"/>
      <c r="K24" s="521"/>
    </row>
    <row r="25" spans="1:11" ht="13.5" customHeight="1">
      <c r="A25" s="160" t="s">
        <v>71</v>
      </c>
      <c r="B25" s="214" t="s">
        <v>86</v>
      </c>
      <c r="C25" s="203"/>
      <c r="D25" s="203"/>
      <c r="E25" s="203"/>
      <c r="F25" s="203"/>
      <c r="G25" s="203"/>
      <c r="H25" s="521"/>
      <c r="I25" s="526"/>
      <c r="J25" s="527"/>
      <c r="K25" s="521"/>
    </row>
    <row r="26" spans="1:11" ht="13.5" customHeight="1">
      <c r="A26" s="160" t="s">
        <v>72</v>
      </c>
      <c r="B26" s="214" t="s">
        <v>83</v>
      </c>
      <c r="C26" s="203"/>
      <c r="D26" s="203"/>
      <c r="E26" s="203"/>
      <c r="F26" s="203"/>
      <c r="G26" s="203"/>
      <c r="H26" s="521"/>
      <c r="I26" s="526"/>
      <c r="J26" s="527"/>
      <c r="K26" s="521"/>
    </row>
    <row r="27" spans="1:11" ht="13.5" customHeight="1">
      <c r="A27" s="160" t="s">
        <v>73</v>
      </c>
      <c r="B27" s="214" t="s">
        <v>84</v>
      </c>
      <c r="C27" s="203"/>
      <c r="D27" s="203"/>
      <c r="E27" s="203"/>
      <c r="F27" s="203"/>
      <c r="G27" s="203"/>
      <c r="H27" s="521"/>
      <c r="I27" s="526"/>
      <c r="J27" s="527"/>
      <c r="K27" s="521"/>
    </row>
    <row r="28" spans="1:11" ht="13.5" customHeight="1">
      <c r="A28" s="160" t="s">
        <v>74</v>
      </c>
      <c r="B28" s="214" t="s">
        <v>117</v>
      </c>
      <c r="C28" s="203"/>
      <c r="D28" s="203"/>
      <c r="E28" s="203"/>
      <c r="F28" s="203"/>
      <c r="G28" s="203"/>
      <c r="H28" s="521"/>
      <c r="I28" s="526"/>
      <c r="J28" s="527"/>
      <c r="K28" s="521"/>
    </row>
    <row r="29" spans="1:11" ht="13.5" customHeight="1">
      <c r="A29" s="160" t="s">
        <v>75</v>
      </c>
      <c r="B29" s="214" t="s">
        <v>112</v>
      </c>
      <c r="C29" s="203"/>
      <c r="D29" s="203"/>
      <c r="E29" s="203"/>
      <c r="F29" s="203"/>
      <c r="G29" s="203"/>
      <c r="H29" s="521"/>
      <c r="I29" s="526"/>
      <c r="J29" s="527"/>
      <c r="K29" s="521"/>
    </row>
    <row r="30" spans="1:11" ht="13.5" customHeight="1">
      <c r="A30" s="160" t="s">
        <v>76</v>
      </c>
      <c r="B30" s="214" t="s">
        <v>87</v>
      </c>
      <c r="C30" s="203"/>
      <c r="D30" s="203"/>
      <c r="E30" s="203"/>
      <c r="F30" s="203"/>
      <c r="G30" s="203"/>
      <c r="H30" s="521"/>
      <c r="I30" s="526"/>
      <c r="J30" s="526"/>
      <c r="K30" s="521"/>
    </row>
    <row r="31" spans="1:11" ht="13.5" customHeight="1">
      <c r="A31" s="160" t="s">
        <v>77</v>
      </c>
      <c r="B31" s="214" t="s">
        <v>118</v>
      </c>
      <c r="C31" s="203"/>
      <c r="D31" s="203"/>
      <c r="E31" s="203"/>
      <c r="F31" s="203"/>
      <c r="G31" s="203"/>
      <c r="H31" s="521"/>
      <c r="I31" s="526"/>
      <c r="J31" s="526"/>
      <c r="K31" s="521"/>
    </row>
    <row r="32" spans="1:11" ht="13.5" customHeight="1">
      <c r="A32" s="160" t="s">
        <v>78</v>
      </c>
      <c r="B32" s="214" t="s">
        <v>119</v>
      </c>
      <c r="C32" s="203"/>
      <c r="D32" s="203"/>
      <c r="E32" s="203"/>
      <c r="F32" s="203"/>
      <c r="G32" s="203"/>
      <c r="H32" s="521"/>
      <c r="I32" s="526"/>
      <c r="J32" s="526"/>
      <c r="K32" s="521"/>
    </row>
    <row r="33" spans="1:11">
      <c r="A33" s="160" t="s">
        <v>79</v>
      </c>
      <c r="B33" s="214" t="s">
        <v>85</v>
      </c>
      <c r="C33" s="203"/>
      <c r="D33" s="203"/>
      <c r="E33" s="203"/>
      <c r="F33" s="203"/>
      <c r="G33" s="203"/>
      <c r="H33" s="528"/>
      <c r="I33" s="526"/>
      <c r="J33" s="526"/>
      <c r="K33" s="528"/>
    </row>
    <row r="34" spans="1:11" ht="14.25">
      <c r="A34" s="297" t="s">
        <v>88</v>
      </c>
      <c r="B34" s="298"/>
      <c r="C34" s="298"/>
      <c r="D34" s="298"/>
      <c r="E34" s="298"/>
      <c r="F34" s="299"/>
      <c r="G34" s="301"/>
      <c r="H34" s="535">
        <f>SUM(H20:H33)</f>
        <v>87403</v>
      </c>
      <c r="I34" s="529"/>
      <c r="J34" s="530"/>
      <c r="K34" s="535">
        <f>SUM(K20:K33)</f>
        <v>71000</v>
      </c>
    </row>
    <row r="35" spans="1:1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s="16" customFormat="1" ht="15.75">
      <c r="B36" s="7"/>
      <c r="C36" s="7"/>
      <c r="D36" s="7"/>
      <c r="E36" s="7"/>
      <c r="F36" s="7"/>
      <c r="G36" s="7"/>
      <c r="H36" s="7"/>
      <c r="I36" s="7"/>
      <c r="J36" s="7"/>
      <c r="K36" s="7"/>
    </row>
  </sheetData>
  <mergeCells count="7">
    <mergeCell ref="E6:E7"/>
    <mergeCell ref="I6:K6"/>
    <mergeCell ref="F6:H6"/>
    <mergeCell ref="A6:A7"/>
    <mergeCell ref="B6:B7"/>
    <mergeCell ref="C6:C7"/>
    <mergeCell ref="D6:D7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fitToHeight="0" orientation="landscape" horizontalDpi="1200" verticalDpi="1200" r:id="rId1"/>
  <headerFooter alignWithMargins="0">
    <oddFooter>&amp;R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F26"/>
  <sheetViews>
    <sheetView view="pageBreakPreview" zoomScaleSheetLayoutView="100" workbookViewId="0">
      <selection activeCell="A19" sqref="A19"/>
    </sheetView>
  </sheetViews>
  <sheetFormatPr defaultRowHeight="15.75"/>
  <cols>
    <col min="1" max="1" width="21.42578125" style="17" customWidth="1"/>
    <col min="2" max="2" width="5.140625" style="17" customWidth="1"/>
    <col min="3" max="3" width="6.7109375" style="17" customWidth="1"/>
    <col min="4" max="4" width="5.28515625" style="17" customWidth="1"/>
    <col min="5" max="9" width="4" style="17" customWidth="1"/>
    <col min="10" max="10" width="2.7109375" style="17" customWidth="1"/>
    <col min="11" max="11" width="4" style="17" customWidth="1"/>
    <col min="12" max="14" width="4" style="19" customWidth="1"/>
    <col min="15" max="15" width="2.7109375" style="44" customWidth="1"/>
    <col min="16" max="17" width="4" style="17" customWidth="1"/>
    <col min="18" max="19" width="4" style="19" customWidth="1"/>
    <col min="20" max="20" width="4" style="44" customWidth="1"/>
    <col min="21" max="21" width="4" style="17" customWidth="1"/>
    <col min="22" max="22" width="3" style="17" customWidth="1"/>
    <col min="23" max="23" width="2.85546875" style="20" customWidth="1"/>
    <col min="24" max="30" width="4" style="17" customWidth="1"/>
    <col min="31" max="31" width="4.140625" style="17" customWidth="1"/>
    <col min="32" max="32" width="4" style="17" customWidth="1"/>
    <col min="33" max="16384" width="9.140625" style="17"/>
  </cols>
  <sheetData>
    <row r="1" spans="1:32" ht="29.25" customHeight="1">
      <c r="A1" s="220"/>
      <c r="B1" s="221" t="s">
        <v>174</v>
      </c>
      <c r="C1" s="553" t="s">
        <v>1816</v>
      </c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</row>
    <row r="2" spans="1:32" ht="15.75" customHeight="1">
      <c r="A2" s="220"/>
      <c r="B2" s="221" t="s">
        <v>175</v>
      </c>
      <c r="C2" s="551">
        <v>7221452</v>
      </c>
      <c r="D2" s="552"/>
      <c r="E2" s="552"/>
      <c r="F2" s="552"/>
      <c r="G2" s="552"/>
      <c r="H2" s="398"/>
      <c r="I2" s="398"/>
      <c r="J2" s="398"/>
      <c r="K2" s="398"/>
      <c r="L2" s="398"/>
      <c r="M2" s="398"/>
      <c r="N2" s="398"/>
      <c r="O2" s="398"/>
      <c r="P2" s="398"/>
      <c r="Q2" s="399"/>
      <c r="R2" s="44"/>
      <c r="S2" s="44"/>
      <c r="U2" s="45"/>
      <c r="V2" s="45"/>
      <c r="W2" s="400"/>
      <c r="X2" s="45"/>
    </row>
    <row r="3" spans="1:32">
      <c r="A3" s="220"/>
      <c r="B3" s="221" t="s">
        <v>177</v>
      </c>
      <c r="C3" s="324" t="s">
        <v>1793</v>
      </c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6"/>
    </row>
    <row r="4" spans="1:32">
      <c r="A4" s="220"/>
      <c r="B4" s="221" t="s">
        <v>176</v>
      </c>
      <c r="C4" s="223" t="s">
        <v>303</v>
      </c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5"/>
    </row>
    <row r="5" spans="1:32" ht="12.75" customHeight="1">
      <c r="A5" s="70"/>
      <c r="C5" s="69"/>
      <c r="D5" s="30"/>
      <c r="E5" s="30"/>
      <c r="F5" s="30"/>
      <c r="G5" s="30"/>
      <c r="H5" s="30"/>
      <c r="I5" s="30"/>
      <c r="J5" s="30"/>
    </row>
    <row r="6" spans="1:32" s="59" customFormat="1" ht="34.5" customHeight="1">
      <c r="A6" s="557" t="s">
        <v>55</v>
      </c>
      <c r="B6" s="555" t="s">
        <v>1901</v>
      </c>
      <c r="C6" s="555" t="s">
        <v>1903</v>
      </c>
      <c r="D6" s="555" t="s">
        <v>1902</v>
      </c>
      <c r="E6" s="556" t="s">
        <v>56</v>
      </c>
      <c r="F6" s="556"/>
      <c r="G6" s="556"/>
      <c r="H6" s="556"/>
      <c r="I6" s="557" t="s">
        <v>185</v>
      </c>
      <c r="J6" s="557"/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557"/>
      <c r="Z6" s="557"/>
      <c r="AA6" s="557"/>
      <c r="AB6" s="557"/>
      <c r="AC6" s="557"/>
      <c r="AD6" s="556" t="s">
        <v>182</v>
      </c>
      <c r="AE6" s="556"/>
      <c r="AF6" s="556"/>
    </row>
    <row r="7" spans="1:32" s="30" customFormat="1" ht="47.25" customHeight="1">
      <c r="A7" s="557"/>
      <c r="B7" s="555"/>
      <c r="C7" s="555"/>
      <c r="D7" s="555"/>
      <c r="E7" s="555" t="s">
        <v>124</v>
      </c>
      <c r="F7" s="555" t="s">
        <v>21</v>
      </c>
      <c r="G7" s="555" t="s">
        <v>22</v>
      </c>
      <c r="H7" s="561" t="s">
        <v>2</v>
      </c>
      <c r="I7" s="555" t="s">
        <v>191</v>
      </c>
      <c r="J7" s="555" t="s">
        <v>178</v>
      </c>
      <c r="K7" s="555" t="s">
        <v>179</v>
      </c>
      <c r="L7" s="558" t="s">
        <v>125</v>
      </c>
      <c r="M7" s="559"/>
      <c r="N7" s="559"/>
      <c r="O7" s="559"/>
      <c r="P7" s="560"/>
      <c r="Q7" s="555" t="s">
        <v>126</v>
      </c>
      <c r="R7" s="555" t="s">
        <v>180</v>
      </c>
      <c r="S7" s="556" t="s">
        <v>127</v>
      </c>
      <c r="T7" s="556"/>
      <c r="U7" s="556"/>
      <c r="V7" s="556"/>
      <c r="W7" s="556"/>
      <c r="X7" s="556"/>
      <c r="Y7" s="555" t="s">
        <v>128</v>
      </c>
      <c r="Z7" s="555" t="s">
        <v>141</v>
      </c>
      <c r="AA7" s="555" t="s">
        <v>129</v>
      </c>
      <c r="AB7" s="555" t="s">
        <v>57</v>
      </c>
      <c r="AC7" s="555" t="s">
        <v>130</v>
      </c>
      <c r="AD7" s="556"/>
      <c r="AE7" s="556"/>
      <c r="AF7" s="556"/>
    </row>
    <row r="8" spans="1:32" s="30" customFormat="1" ht="87" customHeight="1">
      <c r="A8" s="557"/>
      <c r="B8" s="555"/>
      <c r="C8" s="555"/>
      <c r="D8" s="555"/>
      <c r="E8" s="555"/>
      <c r="F8" s="555"/>
      <c r="G8" s="555"/>
      <c r="H8" s="561"/>
      <c r="I8" s="555"/>
      <c r="J8" s="555"/>
      <c r="K8" s="555"/>
      <c r="L8" s="276" t="s">
        <v>124</v>
      </c>
      <c r="M8" s="276" t="s">
        <v>21</v>
      </c>
      <c r="N8" s="276" t="s">
        <v>22</v>
      </c>
      <c r="O8" s="276" t="s">
        <v>57</v>
      </c>
      <c r="P8" s="277" t="s">
        <v>192</v>
      </c>
      <c r="Q8" s="555"/>
      <c r="R8" s="555"/>
      <c r="S8" s="276" t="s">
        <v>23</v>
      </c>
      <c r="T8" s="276" t="s">
        <v>21</v>
      </c>
      <c r="U8" s="276" t="s">
        <v>131</v>
      </c>
      <c r="V8" s="277" t="s">
        <v>132</v>
      </c>
      <c r="W8" s="277" t="s">
        <v>133</v>
      </c>
      <c r="X8" s="277" t="s">
        <v>181</v>
      </c>
      <c r="Y8" s="555"/>
      <c r="Z8" s="555"/>
      <c r="AA8" s="555"/>
      <c r="AB8" s="555"/>
      <c r="AC8" s="555"/>
      <c r="AD8" s="276" t="s">
        <v>24</v>
      </c>
      <c r="AE8" s="276" t="s">
        <v>25</v>
      </c>
      <c r="AF8" s="276" t="s">
        <v>26</v>
      </c>
    </row>
    <row r="9" spans="1:32" s="45" customFormat="1" ht="60">
      <c r="A9" s="71" t="s">
        <v>1904</v>
      </c>
      <c r="B9" s="643">
        <v>1289</v>
      </c>
      <c r="C9" s="540">
        <v>25565</v>
      </c>
      <c r="D9" s="541">
        <f>C9/H9/3.65</f>
        <v>100.0587084148728</v>
      </c>
      <c r="E9" s="542">
        <v>50</v>
      </c>
      <c r="F9" s="542">
        <v>10</v>
      </c>
      <c r="G9" s="543">
        <v>10</v>
      </c>
      <c r="H9" s="544">
        <f>SUM(E9:G9)</f>
        <v>70</v>
      </c>
      <c r="I9" s="536"/>
      <c r="J9" s="536"/>
      <c r="K9" s="536"/>
      <c r="L9" s="543">
        <v>4</v>
      </c>
      <c r="M9" s="543"/>
      <c r="N9" s="543">
        <v>1</v>
      </c>
      <c r="O9" s="543"/>
      <c r="P9" s="545">
        <f>SUM(L9:O9)</f>
        <v>5</v>
      </c>
      <c r="Q9" s="537">
        <f>I9-P9</f>
        <v>-5</v>
      </c>
      <c r="R9" s="536"/>
      <c r="S9" s="538">
        <v>3</v>
      </c>
      <c r="T9" s="543">
        <v>5</v>
      </c>
      <c r="U9" s="543">
        <v>6</v>
      </c>
      <c r="V9" s="543"/>
      <c r="W9" s="543"/>
      <c r="X9" s="545">
        <f>SUM(S9:W9)</f>
        <v>14</v>
      </c>
      <c r="Y9" s="537">
        <f>R9-X9</f>
        <v>-14</v>
      </c>
      <c r="Z9" s="536"/>
      <c r="AA9" s="542">
        <v>3</v>
      </c>
      <c r="AB9" s="542"/>
      <c r="AC9" s="539">
        <f t="shared" ref="AC9:AC15" si="0">Z9-(AA9+AB9)</f>
        <v>-3</v>
      </c>
      <c r="AD9" s="536">
        <v>6</v>
      </c>
      <c r="AE9" s="536">
        <v>20</v>
      </c>
      <c r="AF9" s="536">
        <v>2</v>
      </c>
    </row>
    <row r="10" spans="1:32" s="45" customFormat="1" ht="36">
      <c r="A10" s="71" t="s">
        <v>1905</v>
      </c>
      <c r="B10" s="643">
        <v>210</v>
      </c>
      <c r="C10" s="540">
        <v>1081</v>
      </c>
      <c r="D10" s="541">
        <f t="shared" ref="D10:D14" si="1">C10/H10/3.65</f>
        <v>148.08219178082192</v>
      </c>
      <c r="E10" s="542"/>
      <c r="F10" s="542">
        <v>2</v>
      </c>
      <c r="G10" s="542"/>
      <c r="H10" s="544">
        <f t="shared" ref="H10:H15" si="2">SUM(E10:G10)</f>
        <v>2</v>
      </c>
      <c r="I10" s="536">
        <v>5</v>
      </c>
      <c r="J10" s="536"/>
      <c r="K10" s="536">
        <v>5</v>
      </c>
      <c r="L10" s="543">
        <v>2</v>
      </c>
      <c r="M10" s="543">
        <v>3</v>
      </c>
      <c r="N10" s="543"/>
      <c r="O10" s="543"/>
      <c r="P10" s="545">
        <f t="shared" ref="P10:P15" si="3">SUM(L10:O10)</f>
        <v>5</v>
      </c>
      <c r="Q10" s="537">
        <f t="shared" ref="Q10:Q14" si="4">I10-P10</f>
        <v>0</v>
      </c>
      <c r="R10" s="536">
        <v>5</v>
      </c>
      <c r="S10" s="538"/>
      <c r="T10" s="543">
        <v>4</v>
      </c>
      <c r="U10" s="543"/>
      <c r="V10" s="543">
        <v>4</v>
      </c>
      <c r="W10" s="543"/>
      <c r="X10" s="545">
        <f t="shared" ref="X10:X15" si="5">SUM(S10:W10)</f>
        <v>8</v>
      </c>
      <c r="Y10" s="537">
        <f t="shared" ref="Y10:Y15" si="6">R10-X10</f>
        <v>-3</v>
      </c>
      <c r="Z10" s="536"/>
      <c r="AA10" s="542"/>
      <c r="AB10" s="542"/>
      <c r="AC10" s="539">
        <f t="shared" si="0"/>
        <v>0</v>
      </c>
      <c r="AD10" s="536"/>
      <c r="AE10" s="536">
        <v>4</v>
      </c>
      <c r="AF10" s="536"/>
    </row>
    <row r="11" spans="1:32" s="45" customFormat="1">
      <c r="A11" s="71"/>
      <c r="B11" s="71"/>
      <c r="C11" s="71"/>
      <c r="D11" s="71" t="e">
        <f t="shared" si="1"/>
        <v>#DIV/0!</v>
      </c>
      <c r="E11" s="72"/>
      <c r="F11" s="72"/>
      <c r="G11" s="72"/>
      <c r="H11" s="79">
        <f t="shared" si="2"/>
        <v>0</v>
      </c>
      <c r="I11" s="74"/>
      <c r="J11" s="74"/>
      <c r="K11" s="74"/>
      <c r="L11" s="73"/>
      <c r="M11" s="73"/>
      <c r="N11" s="73"/>
      <c r="O11" s="73"/>
      <c r="P11" s="76">
        <f t="shared" si="3"/>
        <v>0</v>
      </c>
      <c r="Q11" s="266">
        <f t="shared" si="4"/>
        <v>0</v>
      </c>
      <c r="R11" s="74"/>
      <c r="S11" s="75"/>
      <c r="T11" s="73"/>
      <c r="U11" s="73"/>
      <c r="V11" s="73"/>
      <c r="W11" s="73"/>
      <c r="X11" s="76">
        <f t="shared" si="5"/>
        <v>0</v>
      </c>
      <c r="Y11" s="266">
        <f t="shared" si="6"/>
        <v>0</v>
      </c>
      <c r="Z11" s="74"/>
      <c r="AA11" s="72"/>
      <c r="AB11" s="72"/>
      <c r="AC11" s="267">
        <f t="shared" si="0"/>
        <v>0</v>
      </c>
      <c r="AD11" s="74"/>
      <c r="AE11" s="74"/>
      <c r="AF11" s="74"/>
    </row>
    <row r="12" spans="1:32" s="45" customFormat="1">
      <c r="A12" s="71"/>
      <c r="B12" s="71"/>
      <c r="C12" s="71"/>
      <c r="D12" s="71" t="e">
        <f t="shared" si="1"/>
        <v>#DIV/0!</v>
      </c>
      <c r="E12" s="72"/>
      <c r="F12" s="72"/>
      <c r="G12" s="72"/>
      <c r="H12" s="79">
        <f t="shared" si="2"/>
        <v>0</v>
      </c>
      <c r="I12" s="74"/>
      <c r="J12" s="74"/>
      <c r="K12" s="74"/>
      <c r="L12" s="73"/>
      <c r="M12" s="73"/>
      <c r="N12" s="73"/>
      <c r="O12" s="73"/>
      <c r="P12" s="76">
        <f t="shared" si="3"/>
        <v>0</v>
      </c>
      <c r="Q12" s="266">
        <f t="shared" si="4"/>
        <v>0</v>
      </c>
      <c r="R12" s="74"/>
      <c r="S12" s="75"/>
      <c r="T12" s="73"/>
      <c r="U12" s="73"/>
      <c r="V12" s="73"/>
      <c r="W12" s="73"/>
      <c r="X12" s="76">
        <f t="shared" si="5"/>
        <v>0</v>
      </c>
      <c r="Y12" s="266">
        <f t="shared" si="6"/>
        <v>0</v>
      </c>
      <c r="Z12" s="74"/>
      <c r="AA12" s="72"/>
      <c r="AB12" s="72"/>
      <c r="AC12" s="267">
        <f t="shared" si="0"/>
        <v>0</v>
      </c>
      <c r="AD12" s="74"/>
      <c r="AE12" s="74"/>
      <c r="AF12" s="74"/>
    </row>
    <row r="13" spans="1:32" s="45" customFormat="1">
      <c r="A13" s="71"/>
      <c r="B13" s="71"/>
      <c r="C13" s="71"/>
      <c r="D13" s="71" t="e">
        <f t="shared" si="1"/>
        <v>#DIV/0!</v>
      </c>
      <c r="E13" s="72"/>
      <c r="F13" s="72"/>
      <c r="G13" s="72"/>
      <c r="H13" s="79">
        <f t="shared" si="2"/>
        <v>0</v>
      </c>
      <c r="I13" s="74"/>
      <c r="J13" s="74"/>
      <c r="K13" s="74"/>
      <c r="L13" s="73"/>
      <c r="M13" s="73"/>
      <c r="N13" s="73"/>
      <c r="O13" s="73"/>
      <c r="P13" s="76">
        <f t="shared" si="3"/>
        <v>0</v>
      </c>
      <c r="Q13" s="266">
        <f t="shared" si="4"/>
        <v>0</v>
      </c>
      <c r="R13" s="74"/>
      <c r="S13" s="75"/>
      <c r="T13" s="73"/>
      <c r="U13" s="73"/>
      <c r="V13" s="73"/>
      <c r="W13" s="73"/>
      <c r="X13" s="76">
        <f t="shared" si="5"/>
        <v>0</v>
      </c>
      <c r="Y13" s="266">
        <f t="shared" si="6"/>
        <v>0</v>
      </c>
      <c r="Z13" s="74"/>
      <c r="AA13" s="72"/>
      <c r="AB13" s="72"/>
      <c r="AC13" s="267">
        <f t="shared" si="0"/>
        <v>0</v>
      </c>
      <c r="AD13" s="74"/>
      <c r="AE13" s="74"/>
      <c r="AF13" s="74"/>
    </row>
    <row r="14" spans="1:32" s="45" customFormat="1">
      <c r="A14" s="71"/>
      <c r="B14" s="71"/>
      <c r="C14" s="71"/>
      <c r="D14" s="71" t="e">
        <f t="shared" si="1"/>
        <v>#DIV/0!</v>
      </c>
      <c r="E14" s="72"/>
      <c r="F14" s="72"/>
      <c r="G14" s="72"/>
      <c r="H14" s="79">
        <f t="shared" si="2"/>
        <v>0</v>
      </c>
      <c r="I14" s="74"/>
      <c r="J14" s="74"/>
      <c r="K14" s="74"/>
      <c r="L14" s="73"/>
      <c r="M14" s="73"/>
      <c r="N14" s="73"/>
      <c r="O14" s="73"/>
      <c r="P14" s="76">
        <f t="shared" si="3"/>
        <v>0</v>
      </c>
      <c r="Q14" s="266">
        <f t="shared" si="4"/>
        <v>0</v>
      </c>
      <c r="R14" s="74"/>
      <c r="S14" s="75"/>
      <c r="T14" s="73"/>
      <c r="U14" s="73"/>
      <c r="V14" s="73"/>
      <c r="W14" s="73"/>
      <c r="X14" s="76">
        <f t="shared" si="5"/>
        <v>0</v>
      </c>
      <c r="Y14" s="266">
        <f t="shared" si="6"/>
        <v>0</v>
      </c>
      <c r="Z14" s="74"/>
      <c r="AA14" s="72"/>
      <c r="AB14" s="72"/>
      <c r="AC14" s="267">
        <f t="shared" si="0"/>
        <v>0</v>
      </c>
      <c r="AD14" s="74"/>
      <c r="AE14" s="74"/>
      <c r="AF14" s="74"/>
    </row>
    <row r="15" spans="1:32" ht="15.75" customHeight="1">
      <c r="A15" s="268"/>
      <c r="B15" s="79">
        <f>SUM(B9:B14)</f>
        <v>1499</v>
      </c>
      <c r="C15" s="79">
        <f>SUM(C9:C14)</f>
        <v>26646</v>
      </c>
      <c r="D15" s="79">
        <f>C15/H15/3.65</f>
        <v>101.39269406392694</v>
      </c>
      <c r="E15" s="79">
        <f>SUM(E9:E14)</f>
        <v>50</v>
      </c>
      <c r="F15" s="79">
        <f>SUM(F9:F14)</f>
        <v>12</v>
      </c>
      <c r="G15" s="79">
        <f>SUM(G9:G14)</f>
        <v>10</v>
      </c>
      <c r="H15" s="79">
        <f t="shared" si="2"/>
        <v>72</v>
      </c>
      <c r="I15" s="79">
        <f t="shared" ref="I15:O15" si="7">SUM(I9:I14)</f>
        <v>5</v>
      </c>
      <c r="J15" s="79">
        <f t="shared" si="7"/>
        <v>0</v>
      </c>
      <c r="K15" s="79">
        <f t="shared" si="7"/>
        <v>5</v>
      </c>
      <c r="L15" s="79">
        <f t="shared" si="7"/>
        <v>6</v>
      </c>
      <c r="M15" s="79">
        <f t="shared" si="7"/>
        <v>3</v>
      </c>
      <c r="N15" s="79">
        <f t="shared" si="7"/>
        <v>1</v>
      </c>
      <c r="O15" s="79">
        <f t="shared" si="7"/>
        <v>0</v>
      </c>
      <c r="P15" s="76">
        <f t="shared" si="3"/>
        <v>10</v>
      </c>
      <c r="Q15" s="269">
        <f>I15-P15</f>
        <v>-5</v>
      </c>
      <c r="R15" s="79">
        <f t="shared" ref="R15:W15" si="8">SUM(R9:R14)</f>
        <v>5</v>
      </c>
      <c r="S15" s="79">
        <f t="shared" si="8"/>
        <v>3</v>
      </c>
      <c r="T15" s="79">
        <f t="shared" si="8"/>
        <v>9</v>
      </c>
      <c r="U15" s="79">
        <f t="shared" si="8"/>
        <v>6</v>
      </c>
      <c r="V15" s="79">
        <f t="shared" si="8"/>
        <v>4</v>
      </c>
      <c r="W15" s="79">
        <f t="shared" si="8"/>
        <v>0</v>
      </c>
      <c r="X15" s="76">
        <f t="shared" si="5"/>
        <v>22</v>
      </c>
      <c r="Y15" s="269">
        <f t="shared" si="6"/>
        <v>-17</v>
      </c>
      <c r="Z15" s="79">
        <f>SUM(Z9:Z14)</f>
        <v>0</v>
      </c>
      <c r="AA15" s="79">
        <f>SUM(AA9:AA14)</f>
        <v>3</v>
      </c>
      <c r="AB15" s="79">
        <f>SUM(AB9:AB14)</f>
        <v>0</v>
      </c>
      <c r="AC15" s="270">
        <f t="shared" si="0"/>
        <v>-3</v>
      </c>
      <c r="AD15" s="79">
        <f>SUM(AD9:AD14)</f>
        <v>6</v>
      </c>
      <c r="AE15" s="79">
        <f>SUM(AE9:AE14)</f>
        <v>24</v>
      </c>
      <c r="AF15" s="79">
        <f>SUM(AF9:AF14)</f>
        <v>2</v>
      </c>
    </row>
    <row r="16" spans="1:32">
      <c r="A16" s="23"/>
      <c r="B16" s="23"/>
      <c r="C16" s="23"/>
      <c r="D16" s="23"/>
      <c r="E16" s="23"/>
      <c r="F16" s="23"/>
      <c r="G16" s="20"/>
      <c r="H16" s="20"/>
      <c r="L16" s="22"/>
      <c r="M16" s="22"/>
      <c r="N16" s="22"/>
      <c r="O16" s="46"/>
      <c r="R16" s="22"/>
      <c r="S16" s="22"/>
      <c r="T16" s="46"/>
    </row>
    <row r="17" spans="1:20">
      <c r="A17" s="23"/>
      <c r="B17" s="23"/>
      <c r="C17" s="23"/>
      <c r="D17" s="23"/>
      <c r="E17" s="23"/>
      <c r="F17" s="23"/>
      <c r="G17" s="20"/>
      <c r="H17" s="20"/>
      <c r="L17" s="22"/>
      <c r="M17" s="22"/>
      <c r="N17" s="22"/>
      <c r="O17" s="46"/>
      <c r="R17" s="22"/>
      <c r="S17" s="22"/>
      <c r="T17" s="46"/>
    </row>
    <row r="18" spans="1:20">
      <c r="A18" s="24"/>
      <c r="B18" s="24"/>
      <c r="C18" s="24"/>
      <c r="D18" s="24"/>
      <c r="E18" s="24"/>
      <c r="F18" s="24"/>
      <c r="G18" s="25"/>
      <c r="H18" s="25"/>
      <c r="L18" s="26"/>
      <c r="M18" s="26"/>
      <c r="N18" s="26"/>
      <c r="O18" s="47"/>
      <c r="R18" s="26"/>
      <c r="S18" s="26"/>
      <c r="T18" s="47"/>
    </row>
    <row r="19" spans="1:20">
      <c r="A19" s="24"/>
      <c r="B19" s="24"/>
      <c r="C19" s="24"/>
      <c r="D19" s="24"/>
      <c r="E19" s="24"/>
      <c r="F19" s="24"/>
      <c r="G19" s="25"/>
      <c r="H19" s="25"/>
      <c r="L19" s="26"/>
      <c r="M19" s="26"/>
      <c r="N19" s="26"/>
      <c r="O19" s="47"/>
      <c r="R19" s="26"/>
      <c r="S19" s="26"/>
      <c r="T19" s="47"/>
    </row>
    <row r="20" spans="1:20">
      <c r="A20" s="24"/>
      <c r="B20" s="24"/>
      <c r="C20" s="24"/>
      <c r="D20" s="24"/>
      <c r="E20" s="24"/>
      <c r="F20" s="24"/>
      <c r="G20" s="25"/>
      <c r="H20" s="25"/>
      <c r="L20" s="26"/>
      <c r="M20" s="26"/>
      <c r="N20" s="26"/>
      <c r="O20" s="47"/>
      <c r="R20" s="26"/>
      <c r="S20" s="26"/>
      <c r="T20" s="47"/>
    </row>
    <row r="21" spans="1:20">
      <c r="A21" s="24"/>
      <c r="B21" s="24"/>
      <c r="C21" s="24"/>
      <c r="D21" s="24"/>
      <c r="E21" s="24"/>
      <c r="F21" s="24"/>
      <c r="G21" s="25"/>
      <c r="H21" s="25"/>
      <c r="L21" s="26"/>
      <c r="M21" s="26"/>
      <c r="N21" s="26"/>
      <c r="O21" s="47"/>
      <c r="R21" s="26"/>
      <c r="S21" s="26"/>
      <c r="T21" s="47"/>
    </row>
    <row r="22" spans="1:20">
      <c r="A22" s="27"/>
      <c r="B22" s="27"/>
      <c r="C22" s="27"/>
      <c r="D22" s="27"/>
      <c r="E22" s="27"/>
      <c r="F22" s="27"/>
    </row>
    <row r="23" spans="1:20">
      <c r="A23" s="27"/>
      <c r="B23" s="27"/>
      <c r="C23" s="27"/>
      <c r="D23" s="27"/>
      <c r="E23" s="27"/>
      <c r="F23" s="27"/>
    </row>
    <row r="24" spans="1:20">
      <c r="A24" s="27"/>
      <c r="B24" s="27"/>
      <c r="C24" s="27"/>
      <c r="D24" s="27"/>
      <c r="E24" s="27"/>
      <c r="F24" s="27"/>
    </row>
    <row r="25" spans="1:20">
      <c r="A25" s="27"/>
      <c r="B25" s="27"/>
      <c r="C25" s="27"/>
      <c r="D25" s="27"/>
      <c r="E25" s="27"/>
      <c r="F25" s="27"/>
    </row>
    <row r="26" spans="1:20">
      <c r="A26" s="27"/>
      <c r="B26" s="27"/>
      <c r="C26" s="27"/>
      <c r="D26" s="27"/>
      <c r="E26" s="27"/>
      <c r="F26" s="27"/>
    </row>
  </sheetData>
  <mergeCells count="25">
    <mergeCell ref="A6:A8"/>
    <mergeCell ref="I6:AC6"/>
    <mergeCell ref="B6:B8"/>
    <mergeCell ref="C6:C8"/>
    <mergeCell ref="I7:I8"/>
    <mergeCell ref="E7:E8"/>
    <mergeCell ref="F7:F8"/>
    <mergeCell ref="G7:G8"/>
    <mergeCell ref="Q7:Q8"/>
    <mergeCell ref="R7:R8"/>
    <mergeCell ref="L7:P7"/>
    <mergeCell ref="S7:X7"/>
    <mergeCell ref="D6:D8"/>
    <mergeCell ref="J7:J8"/>
    <mergeCell ref="H7:H8"/>
    <mergeCell ref="E6:H6"/>
    <mergeCell ref="C2:G2"/>
    <mergeCell ref="C1:X1"/>
    <mergeCell ref="K7:K8"/>
    <mergeCell ref="AD6:AF7"/>
    <mergeCell ref="AA7:AA8"/>
    <mergeCell ref="AB7:AB8"/>
    <mergeCell ref="Y7:Y8"/>
    <mergeCell ref="Z7:Z8"/>
    <mergeCell ref="AC7:AC8"/>
  </mergeCells>
  <phoneticPr fontId="11" type="noConversion"/>
  <pageMargins left="0.23622047244094491" right="0.23622047244094491" top="0.55118110236220474" bottom="0.35433070866141736" header="0.31496062992125984" footer="0.31496062992125984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44"/>
  <sheetViews>
    <sheetView view="pageBreakPreview" zoomScaleSheetLayoutView="100" workbookViewId="0">
      <selection activeCell="A38" sqref="A38:B38"/>
    </sheetView>
  </sheetViews>
  <sheetFormatPr defaultRowHeight="11.25"/>
  <cols>
    <col min="1" max="1" width="9.42578125" style="15" customWidth="1"/>
    <col min="2" max="2" width="28.42578125" style="15" customWidth="1"/>
    <col min="3" max="5" width="7.7109375" style="15" customWidth="1"/>
    <col min="6" max="6" width="9.140625" style="15" customWidth="1"/>
    <col min="7" max="9" width="7.7109375" style="15" customWidth="1"/>
    <col min="10" max="10" width="9.42578125" style="15" customWidth="1"/>
    <col min="11" max="16384" width="9.140625" style="15"/>
  </cols>
  <sheetData>
    <row r="1" spans="1:10" ht="12">
      <c r="A1" s="230"/>
      <c r="B1" s="231" t="s">
        <v>174</v>
      </c>
      <c r="C1" s="222" t="str">
        <f>Kadar.ode.!C1</f>
        <v>Специјална болница 
за болести штитасте жлезде и болести метаболизма "Златибор"</v>
      </c>
      <c r="D1" s="226"/>
      <c r="E1" s="226"/>
      <c r="F1" s="226"/>
      <c r="G1" s="228"/>
    </row>
    <row r="2" spans="1:10" ht="12">
      <c r="A2" s="230"/>
      <c r="B2" s="231" t="s">
        <v>175</v>
      </c>
      <c r="C2" s="222">
        <f>Kadar.ode.!C2</f>
        <v>7221452</v>
      </c>
      <c r="D2" s="226"/>
      <c r="E2" s="226"/>
      <c r="F2" s="226"/>
      <c r="G2" s="228"/>
    </row>
    <row r="3" spans="1:10" ht="12">
      <c r="A3" s="230"/>
      <c r="B3" s="231"/>
      <c r="C3" s="222"/>
      <c r="D3" s="226"/>
      <c r="E3" s="226"/>
      <c r="F3" s="226"/>
      <c r="G3" s="228"/>
    </row>
    <row r="4" spans="1:10" ht="14.25">
      <c r="A4" s="230"/>
      <c r="B4" s="231" t="s">
        <v>176</v>
      </c>
      <c r="C4" s="223" t="s">
        <v>284</v>
      </c>
      <c r="D4" s="227"/>
      <c r="E4" s="227"/>
      <c r="F4" s="227"/>
      <c r="G4" s="229"/>
    </row>
    <row r="5" spans="1:10" s="16" customFormat="1" ht="15.75"/>
    <row r="6" spans="1:10" ht="11.25" customHeight="1">
      <c r="A6" s="589" t="s">
        <v>53</v>
      </c>
      <c r="B6" s="589" t="s">
        <v>318</v>
      </c>
      <c r="C6" s="639" t="s">
        <v>346</v>
      </c>
      <c r="D6" s="640"/>
      <c r="E6" s="640"/>
      <c r="F6" s="641"/>
      <c r="G6" s="639" t="s">
        <v>347</v>
      </c>
      <c r="H6" s="640"/>
      <c r="I6" s="640"/>
      <c r="J6" s="641"/>
    </row>
    <row r="7" spans="1:10" ht="56.25">
      <c r="A7" s="589"/>
      <c r="B7" s="589"/>
      <c r="C7" s="157" t="s">
        <v>13</v>
      </c>
      <c r="D7" s="180" t="s">
        <v>50</v>
      </c>
      <c r="E7" s="180" t="s">
        <v>51</v>
      </c>
      <c r="F7" s="368" t="s">
        <v>1792</v>
      </c>
      <c r="G7" s="157" t="s">
        <v>13</v>
      </c>
      <c r="H7" s="180" t="s">
        <v>50</v>
      </c>
      <c r="I7" s="180" t="s">
        <v>51</v>
      </c>
      <c r="J7" s="382" t="s">
        <v>1794</v>
      </c>
    </row>
    <row r="8" spans="1:10" ht="12.75">
      <c r="A8" s="217" t="s">
        <v>335</v>
      </c>
      <c r="B8" s="216"/>
      <c r="C8" s="213"/>
      <c r="D8" s="213"/>
      <c r="E8" s="213"/>
      <c r="F8" s="213"/>
      <c r="G8" s="213"/>
      <c r="H8" s="213"/>
      <c r="I8" s="213"/>
      <c r="J8" s="213"/>
    </row>
    <row r="9" spans="1:10" ht="12.75">
      <c r="A9" s="217"/>
      <c r="B9" s="216"/>
      <c r="C9" s="213"/>
      <c r="D9" s="213"/>
      <c r="E9" s="213"/>
      <c r="F9" s="213"/>
      <c r="G9" s="213"/>
      <c r="H9" s="213"/>
      <c r="I9" s="213"/>
      <c r="J9" s="213"/>
    </row>
    <row r="10" spans="1:10" ht="12.75">
      <c r="A10" s="217"/>
      <c r="B10" s="216"/>
      <c r="C10" s="213"/>
      <c r="D10" s="213"/>
      <c r="E10" s="213"/>
      <c r="F10" s="213"/>
      <c r="G10" s="213"/>
      <c r="H10" s="213"/>
      <c r="I10" s="213"/>
      <c r="J10" s="213"/>
    </row>
    <row r="11" spans="1:10" ht="12.75">
      <c r="A11" s="217" t="s">
        <v>336</v>
      </c>
      <c r="B11" s="216"/>
      <c r="C11" s="213"/>
      <c r="D11" s="213"/>
      <c r="E11" s="213"/>
      <c r="F11" s="213"/>
      <c r="G11" s="213"/>
      <c r="H11" s="213"/>
      <c r="I11" s="213"/>
      <c r="J11" s="213"/>
    </row>
    <row r="12" spans="1:10" ht="12.75">
      <c r="A12" s="217"/>
      <c r="B12" s="216"/>
      <c r="C12" s="213"/>
      <c r="D12" s="213"/>
      <c r="E12" s="213"/>
      <c r="F12" s="213"/>
      <c r="G12" s="213"/>
      <c r="H12" s="213"/>
      <c r="I12" s="213"/>
      <c r="J12" s="213"/>
    </row>
    <row r="13" spans="1:10" ht="12.75">
      <c r="A13" s="217"/>
      <c r="B13" s="216"/>
      <c r="C13" s="213"/>
      <c r="D13" s="213"/>
      <c r="E13" s="213"/>
      <c r="F13" s="213"/>
      <c r="G13" s="213"/>
      <c r="H13" s="213"/>
      <c r="I13" s="213"/>
      <c r="J13" s="213"/>
    </row>
    <row r="14" spans="1:10" ht="12.75">
      <c r="A14" s="385" t="s">
        <v>1780</v>
      </c>
      <c r="B14" s="386"/>
      <c r="C14" s="213"/>
      <c r="D14" s="213"/>
      <c r="E14" s="213"/>
      <c r="F14" s="213"/>
      <c r="G14" s="213"/>
      <c r="H14" s="213"/>
      <c r="I14" s="213"/>
      <c r="J14" s="213"/>
    </row>
    <row r="15" spans="1:10" ht="12.75">
      <c r="A15" s="217"/>
      <c r="B15" s="216"/>
      <c r="C15" s="213"/>
      <c r="D15" s="213"/>
      <c r="E15" s="213"/>
      <c r="F15" s="213"/>
      <c r="G15" s="213"/>
      <c r="H15" s="213"/>
      <c r="I15" s="213"/>
      <c r="J15" s="213"/>
    </row>
    <row r="16" spans="1:10" ht="12.75">
      <c r="A16" s="217"/>
      <c r="B16" s="216"/>
      <c r="C16" s="213"/>
      <c r="D16" s="213"/>
      <c r="E16" s="213"/>
      <c r="F16" s="213"/>
      <c r="G16" s="213"/>
      <c r="H16" s="213"/>
      <c r="I16" s="213"/>
      <c r="J16" s="213"/>
    </row>
    <row r="17" spans="1:10" ht="12.75">
      <c r="A17" s="217" t="s">
        <v>337</v>
      </c>
      <c r="B17" s="216"/>
      <c r="C17" s="213"/>
      <c r="D17" s="213"/>
      <c r="E17" s="213"/>
      <c r="F17" s="213"/>
      <c r="G17" s="213"/>
      <c r="H17" s="213"/>
      <c r="I17" s="213"/>
      <c r="J17" s="213"/>
    </row>
    <row r="18" spans="1:10" ht="12.75">
      <c r="A18" s="217"/>
      <c r="B18" s="216"/>
      <c r="C18" s="213"/>
      <c r="D18" s="213"/>
      <c r="E18" s="213"/>
      <c r="F18" s="213"/>
      <c r="G18" s="213"/>
      <c r="H18" s="213"/>
      <c r="I18" s="213"/>
      <c r="J18" s="213"/>
    </row>
    <row r="19" spans="1:10" ht="12.75">
      <c r="A19" s="217"/>
      <c r="B19" s="216"/>
      <c r="C19" s="213"/>
      <c r="D19" s="213"/>
      <c r="E19" s="213"/>
      <c r="F19" s="213"/>
      <c r="G19" s="213"/>
      <c r="H19" s="213"/>
      <c r="I19" s="213"/>
      <c r="J19" s="213"/>
    </row>
    <row r="20" spans="1:10" ht="12.75">
      <c r="A20" s="217" t="s">
        <v>338</v>
      </c>
      <c r="B20" s="216"/>
      <c r="C20" s="213"/>
      <c r="D20" s="213"/>
      <c r="E20" s="213"/>
      <c r="F20" s="213"/>
      <c r="G20" s="213"/>
      <c r="H20" s="213"/>
      <c r="I20" s="213"/>
      <c r="J20" s="213"/>
    </row>
    <row r="21" spans="1:10" ht="12.75">
      <c r="A21" s="217"/>
      <c r="B21" s="216"/>
      <c r="C21" s="213"/>
      <c r="D21" s="213"/>
      <c r="E21" s="213"/>
      <c r="F21" s="213"/>
      <c r="G21" s="213"/>
      <c r="H21" s="213"/>
      <c r="I21" s="213"/>
      <c r="J21" s="213"/>
    </row>
    <row r="22" spans="1:10" ht="12.75">
      <c r="A22" s="217"/>
      <c r="B22" s="216"/>
      <c r="C22" s="213"/>
      <c r="D22" s="213"/>
      <c r="E22" s="213"/>
      <c r="F22" s="213"/>
      <c r="G22" s="213"/>
      <c r="H22" s="213"/>
      <c r="I22" s="213"/>
      <c r="J22" s="213"/>
    </row>
    <row r="23" spans="1:10" ht="12.75">
      <c r="A23" s="217" t="s">
        <v>339</v>
      </c>
      <c r="B23" s="216"/>
      <c r="C23" s="213"/>
      <c r="D23" s="213"/>
      <c r="E23" s="213"/>
      <c r="F23" s="213"/>
      <c r="G23" s="213"/>
      <c r="H23" s="213"/>
      <c r="I23" s="213"/>
      <c r="J23" s="213"/>
    </row>
    <row r="24" spans="1:10" ht="12.75">
      <c r="A24" s="217"/>
      <c r="B24" s="216"/>
      <c r="C24" s="213"/>
      <c r="D24" s="213"/>
      <c r="E24" s="213"/>
      <c r="F24" s="213"/>
      <c r="G24" s="213"/>
      <c r="H24" s="213"/>
      <c r="I24" s="213"/>
      <c r="J24" s="213"/>
    </row>
    <row r="25" spans="1:10" ht="12.75">
      <c r="A25" s="217"/>
      <c r="B25" s="216"/>
      <c r="C25" s="213"/>
      <c r="D25" s="213"/>
      <c r="E25" s="213"/>
      <c r="F25" s="213"/>
      <c r="G25" s="213"/>
      <c r="H25" s="213"/>
      <c r="I25" s="213"/>
      <c r="J25" s="213"/>
    </row>
    <row r="26" spans="1:10" ht="12.75">
      <c r="A26" s="217" t="s">
        <v>340</v>
      </c>
      <c r="B26" s="216"/>
      <c r="C26" s="213"/>
      <c r="D26" s="213"/>
      <c r="E26" s="213"/>
      <c r="F26" s="213"/>
      <c r="G26" s="213"/>
      <c r="H26" s="213"/>
      <c r="I26" s="213"/>
      <c r="J26" s="213"/>
    </row>
    <row r="27" spans="1:10" ht="12.75">
      <c r="A27" s="217"/>
      <c r="B27" s="216"/>
      <c r="C27" s="213"/>
      <c r="D27" s="213"/>
      <c r="E27" s="213"/>
      <c r="F27" s="213"/>
      <c r="G27" s="213"/>
      <c r="H27" s="213"/>
      <c r="I27" s="213"/>
      <c r="J27" s="213"/>
    </row>
    <row r="28" spans="1:10" ht="12.75">
      <c r="A28" s="217"/>
      <c r="B28" s="216"/>
      <c r="C28" s="213"/>
      <c r="D28" s="213"/>
      <c r="E28" s="213"/>
      <c r="F28" s="213"/>
      <c r="G28" s="213"/>
      <c r="H28" s="213"/>
      <c r="I28" s="213"/>
      <c r="J28" s="213"/>
    </row>
    <row r="29" spans="1:10" ht="12" customHeight="1">
      <c r="A29" s="304" t="s">
        <v>341</v>
      </c>
      <c r="B29" s="217"/>
      <c r="C29" s="213"/>
      <c r="D29" s="213"/>
      <c r="E29" s="213"/>
      <c r="F29" s="213"/>
      <c r="G29" s="213"/>
      <c r="H29" s="213"/>
      <c r="I29" s="213"/>
      <c r="J29" s="213"/>
    </row>
    <row r="30" spans="1:10" ht="12" customHeight="1">
      <c r="A30" s="217"/>
      <c r="B30" s="217"/>
      <c r="C30" s="213"/>
      <c r="D30" s="213"/>
      <c r="E30" s="213"/>
      <c r="F30" s="213"/>
      <c r="G30" s="213"/>
      <c r="H30" s="213"/>
      <c r="I30" s="213"/>
      <c r="J30" s="213"/>
    </row>
    <row r="31" spans="1:10" ht="12" customHeight="1">
      <c r="A31" s="217"/>
      <c r="B31" s="217"/>
      <c r="C31" s="213"/>
      <c r="D31" s="213"/>
      <c r="E31" s="213"/>
      <c r="F31" s="213"/>
      <c r="G31" s="213"/>
      <c r="H31" s="213"/>
      <c r="I31" s="213"/>
      <c r="J31" s="213"/>
    </row>
    <row r="32" spans="1:10" ht="12" customHeight="1">
      <c r="A32" s="304" t="s">
        <v>342</v>
      </c>
      <c r="B32" s="217"/>
      <c r="C32" s="218"/>
      <c r="D32" s="218"/>
      <c r="E32" s="218"/>
      <c r="F32" s="218"/>
      <c r="G32" s="218"/>
      <c r="H32" s="218"/>
      <c r="I32" s="218"/>
      <c r="J32" s="219"/>
    </row>
    <row r="33" spans="1:10" ht="12" customHeight="1">
      <c r="A33" s="217"/>
      <c r="B33" s="217"/>
      <c r="C33" s="213"/>
      <c r="D33" s="213"/>
      <c r="E33" s="213"/>
      <c r="F33" s="213"/>
      <c r="G33" s="213"/>
      <c r="H33" s="213"/>
      <c r="I33" s="213"/>
      <c r="J33" s="213"/>
    </row>
    <row r="34" spans="1:10" s="16" customFormat="1" ht="12" customHeight="1">
      <c r="A34" s="217"/>
      <c r="B34" s="217"/>
      <c r="C34" s="213"/>
      <c r="D34" s="213"/>
      <c r="E34" s="213"/>
      <c r="F34" s="213"/>
      <c r="G34" s="213"/>
      <c r="H34" s="213"/>
      <c r="I34" s="213"/>
      <c r="J34" s="213"/>
    </row>
    <row r="35" spans="1:10" ht="12" customHeight="1">
      <c r="A35" s="304" t="s">
        <v>343</v>
      </c>
      <c r="B35" s="217"/>
      <c r="C35" s="213"/>
      <c r="D35" s="213"/>
      <c r="E35" s="213"/>
      <c r="F35" s="213"/>
      <c r="G35" s="213"/>
      <c r="H35" s="213"/>
      <c r="I35" s="213"/>
      <c r="J35" s="213"/>
    </row>
    <row r="36" spans="1:10" ht="12" customHeight="1">
      <c r="A36" s="217"/>
      <c r="B36" s="217"/>
      <c r="C36" s="213"/>
      <c r="D36" s="213"/>
      <c r="E36" s="213"/>
      <c r="F36" s="213"/>
      <c r="G36" s="213"/>
      <c r="H36" s="213"/>
      <c r="I36" s="213"/>
      <c r="J36" s="213"/>
    </row>
    <row r="37" spans="1:10" ht="12.75">
      <c r="A37" s="217"/>
      <c r="B37" s="216"/>
      <c r="C37" s="213"/>
      <c r="D37" s="213"/>
      <c r="E37" s="213"/>
      <c r="F37" s="213"/>
      <c r="G37" s="213"/>
      <c r="H37" s="213"/>
      <c r="I37" s="213"/>
      <c r="J37" s="213"/>
    </row>
    <row r="38" spans="1:10" ht="12" customHeight="1">
      <c r="A38" s="387" t="s">
        <v>1781</v>
      </c>
      <c r="B38" s="385"/>
      <c r="C38" s="213"/>
      <c r="D38" s="213"/>
      <c r="E38" s="213"/>
      <c r="F38" s="213"/>
      <c r="G38" s="213"/>
      <c r="H38" s="213"/>
      <c r="I38" s="213"/>
      <c r="J38" s="213"/>
    </row>
    <row r="39" spans="1:10" ht="12" customHeight="1">
      <c r="A39" s="217"/>
      <c r="B39" s="217"/>
      <c r="C39" s="213"/>
      <c r="D39" s="213"/>
      <c r="E39" s="213"/>
      <c r="F39" s="213"/>
      <c r="G39" s="213"/>
      <c r="H39" s="213"/>
      <c r="I39" s="213"/>
      <c r="J39" s="213"/>
    </row>
    <row r="40" spans="1:10" ht="12.75">
      <c r="A40" s="217"/>
      <c r="B40" s="216"/>
      <c r="C40" s="213"/>
      <c r="D40" s="213"/>
      <c r="E40" s="213"/>
      <c r="F40" s="213"/>
      <c r="G40" s="213"/>
      <c r="H40" s="213"/>
      <c r="I40" s="213"/>
      <c r="J40" s="213"/>
    </row>
    <row r="41" spans="1:10" ht="12" customHeight="1">
      <c r="A41" s="304" t="s">
        <v>344</v>
      </c>
      <c r="B41" s="217"/>
      <c r="C41" s="213"/>
      <c r="D41" s="213"/>
      <c r="E41" s="213"/>
      <c r="F41" s="213"/>
      <c r="G41" s="213"/>
      <c r="H41" s="213"/>
      <c r="I41" s="213"/>
      <c r="J41" s="213"/>
    </row>
    <row r="42" spans="1:10" ht="12.75">
      <c r="A42" s="217"/>
      <c r="B42" s="217"/>
      <c r="C42" s="213"/>
      <c r="D42" s="213"/>
      <c r="E42" s="213"/>
      <c r="F42" s="213"/>
      <c r="G42" s="213"/>
      <c r="H42" s="213"/>
      <c r="I42" s="213"/>
      <c r="J42" s="213"/>
    </row>
    <row r="43" spans="1:10" ht="12.75">
      <c r="A43" s="217"/>
      <c r="B43" s="217"/>
      <c r="C43" s="213"/>
      <c r="D43" s="213"/>
      <c r="E43" s="213"/>
      <c r="F43" s="213"/>
      <c r="G43" s="213"/>
      <c r="H43" s="213"/>
      <c r="I43" s="213"/>
      <c r="J43" s="213"/>
    </row>
    <row r="44" spans="1:10" ht="12.75">
      <c r="A44" s="244" t="s">
        <v>88</v>
      </c>
      <c r="B44" s="244"/>
      <c r="C44" s="244"/>
      <c r="D44" s="244"/>
      <c r="E44" s="244"/>
      <c r="F44" s="244"/>
      <c r="G44" s="218"/>
      <c r="H44" s="218"/>
      <c r="I44" s="218"/>
      <c r="J44" s="218"/>
    </row>
  </sheetData>
  <mergeCells count="4">
    <mergeCell ref="A6:A7"/>
    <mergeCell ref="B6:B7"/>
    <mergeCell ref="G6:J6"/>
    <mergeCell ref="C6:F6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fitToHeight="0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I15"/>
  <sheetViews>
    <sheetView zoomScaleSheetLayoutView="100" workbookViewId="0">
      <selection activeCell="A19" sqref="A19"/>
    </sheetView>
  </sheetViews>
  <sheetFormatPr defaultRowHeight="11.25"/>
  <cols>
    <col min="1" max="1" width="5.42578125" style="15" customWidth="1"/>
    <col min="2" max="2" width="59.7109375" style="15" customWidth="1"/>
    <col min="3" max="4" width="36.5703125" style="15" customWidth="1"/>
    <col min="5" max="16384" width="9.140625" style="15"/>
  </cols>
  <sheetData>
    <row r="1" spans="1:9" s="16" customFormat="1" ht="39" customHeight="1">
      <c r="A1" s="230"/>
      <c r="B1" s="231" t="s">
        <v>174</v>
      </c>
      <c r="C1" s="414" t="str">
        <f>Kadar.ode.!C1</f>
        <v>Специјална болница 
за болести штитасте жлезде и болести метаболизма "Златибор"</v>
      </c>
      <c r="D1" s="415"/>
      <c r="E1" s="415"/>
      <c r="F1" s="415"/>
      <c r="G1" s="416"/>
      <c r="H1" s="520"/>
      <c r="I1" s="520"/>
    </row>
    <row r="2" spans="1:9" s="16" customFormat="1" ht="15.75">
      <c r="A2" s="230"/>
      <c r="B2" s="231" t="s">
        <v>175</v>
      </c>
      <c r="C2" s="414">
        <f>Kadar.ode.!C2</f>
        <v>7221452</v>
      </c>
      <c r="D2" s="226"/>
      <c r="E2" s="226"/>
      <c r="F2" s="226"/>
      <c r="G2" s="228"/>
    </row>
    <row r="3" spans="1:9" s="16" customFormat="1" ht="15.75">
      <c r="A3" s="230"/>
      <c r="B3" s="231"/>
      <c r="C3" s="222"/>
      <c r="D3" s="226"/>
      <c r="E3" s="226"/>
      <c r="F3" s="226"/>
      <c r="G3" s="228"/>
    </row>
    <row r="4" spans="1:9" ht="14.25">
      <c r="A4" s="230"/>
      <c r="B4" s="231" t="s">
        <v>176</v>
      </c>
      <c r="C4" s="223" t="s">
        <v>285</v>
      </c>
      <c r="D4" s="227"/>
      <c r="E4" s="227"/>
      <c r="F4" s="227"/>
      <c r="G4" s="229"/>
    </row>
    <row r="5" spans="1:9" ht="15.75">
      <c r="A5" s="70"/>
      <c r="B5" s="215"/>
      <c r="C5" s="104"/>
      <c r="D5" s="68"/>
    </row>
    <row r="6" spans="1:9" ht="18.75" customHeight="1">
      <c r="A6" s="637" t="s">
        <v>6</v>
      </c>
      <c r="B6" s="590" t="s">
        <v>16</v>
      </c>
      <c r="C6" s="590" t="s">
        <v>15</v>
      </c>
      <c r="D6" s="590"/>
    </row>
    <row r="7" spans="1:9" ht="20.25" customHeight="1">
      <c r="A7" s="637"/>
      <c r="B7" s="590"/>
      <c r="C7" s="534" t="s">
        <v>346</v>
      </c>
      <c r="D7" s="534" t="s">
        <v>347</v>
      </c>
    </row>
    <row r="8" spans="1:9" ht="20.25" customHeight="1">
      <c r="A8" s="242" t="s">
        <v>90</v>
      </c>
      <c r="B8" s="241" t="s">
        <v>101</v>
      </c>
      <c r="C8" s="521">
        <v>5722679</v>
      </c>
      <c r="D8" s="521">
        <v>6000000</v>
      </c>
    </row>
    <row r="9" spans="1:9" ht="20.25" customHeight="1">
      <c r="A9" s="305" t="s">
        <v>91</v>
      </c>
      <c r="B9" s="241" t="s">
        <v>102</v>
      </c>
      <c r="C9" s="521">
        <v>12302875</v>
      </c>
      <c r="D9" s="521">
        <v>12143000</v>
      </c>
    </row>
    <row r="10" spans="1:9" ht="20.25" customHeight="1">
      <c r="A10" s="242" t="s">
        <v>92</v>
      </c>
      <c r="B10" s="241" t="s">
        <v>103</v>
      </c>
      <c r="C10" s="521">
        <f>SUM(C11:C12)</f>
        <v>10548889</v>
      </c>
      <c r="D10" s="521">
        <f>SUM(D11:D12)</f>
        <v>10500000</v>
      </c>
    </row>
    <row r="11" spans="1:9" ht="21" customHeight="1">
      <c r="A11" s="242" t="s">
        <v>93</v>
      </c>
      <c r="B11" s="243" t="s">
        <v>104</v>
      </c>
      <c r="C11" s="521">
        <v>10548889</v>
      </c>
      <c r="D11" s="521">
        <v>10500000</v>
      </c>
    </row>
    <row r="12" spans="1:9" s="16" customFormat="1" ht="20.25" customHeight="1">
      <c r="A12" s="242" t="s">
        <v>94</v>
      </c>
      <c r="B12" s="241" t="s">
        <v>106</v>
      </c>
      <c r="C12" s="521"/>
      <c r="D12" s="242"/>
    </row>
    <row r="13" spans="1:9" s="16" customFormat="1" ht="20.25" customHeight="1">
      <c r="A13" s="306" t="s">
        <v>95</v>
      </c>
      <c r="B13" s="241" t="s">
        <v>105</v>
      </c>
      <c r="C13" s="522">
        <v>761588</v>
      </c>
      <c r="D13" s="524">
        <v>800000</v>
      </c>
    </row>
    <row r="14" spans="1:9" s="16" customFormat="1" ht="20.25" customHeight="1">
      <c r="A14" s="242" t="s">
        <v>96</v>
      </c>
      <c r="B14" s="241" t="s">
        <v>107</v>
      </c>
      <c r="C14" s="521"/>
      <c r="D14" s="242"/>
    </row>
    <row r="15" spans="1:9" ht="23.25" customHeight="1">
      <c r="A15" s="242" t="s">
        <v>89</v>
      </c>
      <c r="B15" s="241" t="s">
        <v>108</v>
      </c>
      <c r="C15" s="523">
        <f>SUM(C8+C9+C10+C13)</f>
        <v>29336031</v>
      </c>
      <c r="D15" s="523">
        <f>SUM(D8+D9+D10+D13)</f>
        <v>29443000</v>
      </c>
    </row>
  </sheetData>
  <mergeCells count="3">
    <mergeCell ref="A6:A7"/>
    <mergeCell ref="B6:B7"/>
    <mergeCell ref="C6:D6"/>
  </mergeCells>
  <phoneticPr fontId="11" type="noConversion"/>
  <pageMargins left="0.62992125984251968" right="0" top="1.1417322834645669" bottom="0.74803149606299213" header="0.31496062992125984" footer="0.31496062992125984"/>
  <pageSetup paperSize="9" orientation="landscape" horizontalDpi="1200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I37"/>
  <sheetViews>
    <sheetView view="pageBreakPreview" zoomScaleSheetLayoutView="100" workbookViewId="0">
      <selection activeCell="A40" sqref="A40"/>
    </sheetView>
  </sheetViews>
  <sheetFormatPr defaultRowHeight="12.75"/>
  <cols>
    <col min="1" max="1" width="8.85546875" style="41" customWidth="1"/>
    <col min="2" max="2" width="53" style="41" customWidth="1"/>
    <col min="3" max="3" width="9.42578125" style="42" bestFit="1" customWidth="1"/>
    <col min="4" max="4" width="11.5703125" style="42" customWidth="1"/>
    <col min="5" max="6" width="11.7109375" style="42" customWidth="1"/>
    <col min="7" max="7" width="9.42578125" style="42" customWidth="1"/>
    <col min="8" max="8" width="9.42578125" style="40" customWidth="1"/>
    <col min="9" max="9" width="12.42578125" style="40" customWidth="1"/>
    <col min="10" max="16384" width="9.140625" style="40"/>
  </cols>
  <sheetData>
    <row r="1" spans="1:9" ht="15.75">
      <c r="A1" s="230"/>
      <c r="B1" s="231" t="s">
        <v>174</v>
      </c>
      <c r="C1" s="222" t="str">
        <f>Kadar.ode.!C1</f>
        <v>Специјална болница 
за болести штитасте жлезде и болести метаболизма "Златибор"</v>
      </c>
      <c r="D1" s="226"/>
      <c r="E1" s="226"/>
      <c r="F1" s="228"/>
      <c r="G1" s="16"/>
    </row>
    <row r="2" spans="1:9" ht="15.75">
      <c r="A2" s="230"/>
      <c r="B2" s="231" t="s">
        <v>175</v>
      </c>
      <c r="C2" s="222">
        <f>Kadar.ode.!C2</f>
        <v>7221452</v>
      </c>
      <c r="D2" s="226"/>
      <c r="E2" s="226"/>
      <c r="F2" s="228"/>
      <c r="G2" s="16"/>
    </row>
    <row r="3" spans="1:9" ht="15.75">
      <c r="A3" s="230"/>
      <c r="B3" s="231"/>
      <c r="C3" s="222"/>
      <c r="D3" s="226"/>
      <c r="E3" s="226"/>
      <c r="F3" s="228"/>
      <c r="G3" s="16"/>
    </row>
    <row r="4" spans="1:9" ht="15.75">
      <c r="A4" s="230"/>
      <c r="B4" s="231" t="s">
        <v>176</v>
      </c>
      <c r="C4" s="223" t="s">
        <v>286</v>
      </c>
      <c r="D4" s="227"/>
      <c r="E4" s="227"/>
      <c r="F4" s="229"/>
      <c r="G4" s="7"/>
    </row>
    <row r="5" spans="1:9" ht="15.75">
      <c r="A5" s="16"/>
      <c r="B5" s="11"/>
      <c r="C5" s="11"/>
      <c r="D5" s="11"/>
      <c r="F5" s="39"/>
      <c r="G5" s="39"/>
    </row>
    <row r="6" spans="1:9" s="5" customFormat="1" ht="93.75" customHeight="1">
      <c r="A6" s="197" t="s">
        <v>120</v>
      </c>
      <c r="B6" s="197" t="s">
        <v>319</v>
      </c>
      <c r="C6" s="235" t="s">
        <v>1773</v>
      </c>
      <c r="D6" s="235" t="s">
        <v>1774</v>
      </c>
      <c r="E6" s="235" t="s">
        <v>1775</v>
      </c>
      <c r="F6" s="235" t="s">
        <v>1776</v>
      </c>
      <c r="G6" s="235" t="s">
        <v>1777</v>
      </c>
      <c r="H6" s="235" t="s">
        <v>1778</v>
      </c>
      <c r="I6" s="235" t="s">
        <v>1779</v>
      </c>
    </row>
    <row r="7" spans="1:9">
      <c r="A7" s="126" t="s">
        <v>290</v>
      </c>
      <c r="B7" s="126"/>
      <c r="C7" s="245"/>
      <c r="D7" s="245"/>
      <c r="E7" s="245"/>
      <c r="F7" s="247"/>
      <c r="G7" s="247"/>
      <c r="H7" s="247"/>
      <c r="I7" s="43"/>
    </row>
    <row r="8" spans="1:9">
      <c r="A8" s="247"/>
      <c r="B8" s="197"/>
      <c r="C8" s="245"/>
      <c r="D8" s="245"/>
      <c r="E8" s="245"/>
      <c r="F8" s="247"/>
      <c r="G8" s="247"/>
      <c r="H8" s="247"/>
      <c r="I8" s="43"/>
    </row>
    <row r="9" spans="1:9">
      <c r="A9" s="126" t="s">
        <v>291</v>
      </c>
      <c r="B9" s="126"/>
      <c r="C9" s="245"/>
      <c r="D9" s="245"/>
      <c r="E9" s="245"/>
      <c r="F9" s="247"/>
      <c r="G9" s="247"/>
      <c r="H9" s="247"/>
      <c r="I9" s="43"/>
    </row>
    <row r="10" spans="1:9">
      <c r="A10" s="247"/>
      <c r="B10" s="197"/>
      <c r="C10" s="245"/>
      <c r="D10" s="245"/>
      <c r="E10" s="245"/>
      <c r="F10" s="247"/>
      <c r="G10" s="247"/>
      <c r="H10" s="247"/>
      <c r="I10" s="43"/>
    </row>
    <row r="11" spans="1:9">
      <c r="A11" s="126" t="s">
        <v>292</v>
      </c>
      <c r="B11" s="126"/>
      <c r="C11" s="245"/>
      <c r="D11" s="245"/>
      <c r="E11" s="245"/>
      <c r="F11" s="247"/>
      <c r="G11" s="247"/>
      <c r="H11" s="247"/>
      <c r="I11" s="43"/>
    </row>
    <row r="12" spans="1:9">
      <c r="A12" s="247"/>
      <c r="B12" s="197"/>
      <c r="C12" s="245"/>
      <c r="D12" s="245"/>
      <c r="E12" s="245"/>
      <c r="F12" s="247"/>
      <c r="G12" s="247"/>
      <c r="H12" s="247"/>
      <c r="I12" s="43"/>
    </row>
    <row r="13" spans="1:9">
      <c r="A13" s="247"/>
      <c r="B13" s="197"/>
      <c r="C13" s="245"/>
      <c r="D13" s="245"/>
      <c r="E13" s="245"/>
      <c r="F13" s="247"/>
      <c r="G13" s="247"/>
      <c r="H13" s="247"/>
      <c r="I13" s="43"/>
    </row>
    <row r="14" spans="1:9">
      <c r="A14" s="126" t="s">
        <v>293</v>
      </c>
      <c r="B14" s="126"/>
      <c r="C14" s="245"/>
      <c r="D14" s="245"/>
      <c r="E14" s="245"/>
      <c r="F14" s="247"/>
      <c r="G14" s="247"/>
      <c r="H14" s="247"/>
      <c r="I14" s="43"/>
    </row>
    <row r="15" spans="1:9">
      <c r="A15" s="252" t="s">
        <v>294</v>
      </c>
      <c r="B15" s="197"/>
      <c r="C15" s="245"/>
      <c r="D15" s="245"/>
      <c r="E15" s="245"/>
      <c r="F15" s="247"/>
      <c r="G15" s="247"/>
      <c r="H15" s="247"/>
      <c r="I15" s="43"/>
    </row>
    <row r="16" spans="1:9">
      <c r="A16" s="252"/>
      <c r="B16" s="197"/>
      <c r="C16" s="245"/>
      <c r="D16" s="245"/>
      <c r="E16" s="245"/>
      <c r="F16" s="247"/>
      <c r="G16" s="247"/>
      <c r="H16" s="247"/>
      <c r="I16" s="43"/>
    </row>
    <row r="17" spans="1:9">
      <c r="A17" s="252"/>
      <c r="B17" s="197"/>
      <c r="C17" s="245"/>
      <c r="D17" s="245"/>
      <c r="E17" s="245"/>
      <c r="F17" s="247"/>
      <c r="G17" s="247"/>
      <c r="H17" s="247"/>
      <c r="I17" s="43"/>
    </row>
    <row r="18" spans="1:9">
      <c r="A18" s="252" t="s">
        <v>295</v>
      </c>
      <c r="B18" s="197"/>
      <c r="C18" s="245"/>
      <c r="D18" s="245"/>
      <c r="E18" s="245"/>
      <c r="F18" s="247"/>
      <c r="G18" s="247"/>
      <c r="H18" s="247"/>
      <c r="I18" s="43"/>
    </row>
    <row r="19" spans="1:9">
      <c r="A19" s="252"/>
      <c r="B19" s="197"/>
      <c r="C19" s="245"/>
      <c r="D19" s="245"/>
      <c r="E19" s="245"/>
      <c r="F19" s="247"/>
      <c r="G19" s="247"/>
      <c r="H19" s="247"/>
      <c r="I19" s="43"/>
    </row>
    <row r="20" spans="1:9">
      <c r="A20" s="252"/>
      <c r="B20" s="197"/>
      <c r="C20" s="245"/>
      <c r="D20" s="245"/>
      <c r="E20" s="245"/>
      <c r="F20" s="247"/>
      <c r="G20" s="247"/>
      <c r="H20" s="247"/>
      <c r="I20" s="43"/>
    </row>
    <row r="21" spans="1:9">
      <c r="A21" s="126" t="s">
        <v>296</v>
      </c>
      <c r="B21" s="126"/>
      <c r="C21" s="245"/>
      <c r="D21" s="245"/>
      <c r="E21" s="245"/>
      <c r="F21" s="247"/>
      <c r="G21" s="247"/>
      <c r="H21" s="247"/>
      <c r="I21" s="43"/>
    </row>
    <row r="22" spans="1:9">
      <c r="A22" s="247"/>
      <c r="B22" s="197"/>
      <c r="C22" s="245"/>
      <c r="D22" s="245"/>
      <c r="E22" s="245"/>
      <c r="F22" s="247"/>
      <c r="G22" s="247"/>
      <c r="H22" s="247"/>
      <c r="I22" s="43"/>
    </row>
    <row r="23" spans="1:9">
      <c r="A23" s="247"/>
      <c r="B23" s="197"/>
      <c r="C23" s="245"/>
      <c r="D23" s="245"/>
      <c r="E23" s="245"/>
      <c r="F23" s="247"/>
      <c r="G23" s="247"/>
      <c r="H23" s="247"/>
      <c r="I23" s="43"/>
    </row>
    <row r="24" spans="1:9">
      <c r="A24" s="126" t="s">
        <v>297</v>
      </c>
      <c r="B24" s="126"/>
      <c r="C24" s="245"/>
      <c r="D24" s="245"/>
      <c r="E24" s="245"/>
      <c r="F24" s="247"/>
      <c r="G24" s="247"/>
      <c r="H24" s="247"/>
      <c r="I24" s="43"/>
    </row>
    <row r="25" spans="1:9">
      <c r="A25" s="247"/>
      <c r="B25" s="197"/>
      <c r="C25" s="245"/>
      <c r="D25" s="245"/>
      <c r="E25" s="245"/>
      <c r="F25" s="247"/>
      <c r="G25" s="247"/>
      <c r="H25" s="247"/>
      <c r="I25" s="43"/>
    </row>
    <row r="26" spans="1:9">
      <c r="A26" s="247"/>
      <c r="B26" s="197"/>
      <c r="C26" s="245"/>
      <c r="D26" s="245"/>
      <c r="E26" s="245"/>
      <c r="F26" s="247"/>
      <c r="G26" s="247"/>
      <c r="H26" s="247"/>
      <c r="I26" s="43"/>
    </row>
    <row r="27" spans="1:9">
      <c r="A27" s="126" t="s">
        <v>298</v>
      </c>
      <c r="B27" s="126"/>
      <c r="C27" s="245"/>
      <c r="D27" s="245"/>
      <c r="E27" s="245"/>
      <c r="F27" s="247"/>
      <c r="G27" s="247"/>
      <c r="H27" s="247"/>
      <c r="I27" s="43"/>
    </row>
    <row r="28" spans="1:9">
      <c r="A28" s="247"/>
      <c r="B28" s="197"/>
      <c r="C28" s="245"/>
      <c r="D28" s="245"/>
      <c r="E28" s="245"/>
      <c r="F28" s="247"/>
      <c r="G28" s="247"/>
      <c r="H28" s="247"/>
      <c r="I28" s="43"/>
    </row>
    <row r="29" spans="1:9">
      <c r="A29" s="247"/>
      <c r="B29" s="197"/>
      <c r="C29" s="245"/>
      <c r="D29" s="245"/>
      <c r="E29" s="245"/>
      <c r="F29" s="247"/>
      <c r="G29" s="247"/>
      <c r="H29" s="247"/>
      <c r="I29" s="43"/>
    </row>
    <row r="30" spans="1:9" s="62" customFormat="1">
      <c r="A30" s="126" t="s">
        <v>299</v>
      </c>
      <c r="B30" s="126"/>
      <c r="C30" s="245"/>
      <c r="D30" s="245"/>
      <c r="E30" s="245"/>
      <c r="F30" s="251"/>
      <c r="G30" s="251"/>
      <c r="H30" s="251"/>
      <c r="I30" s="253"/>
    </row>
    <row r="31" spans="1:9">
      <c r="A31" s="247"/>
      <c r="B31" s="197"/>
      <c r="C31" s="245"/>
      <c r="D31" s="245"/>
      <c r="E31" s="245"/>
      <c r="F31" s="247"/>
      <c r="G31" s="247"/>
      <c r="H31" s="247"/>
      <c r="I31" s="43"/>
    </row>
    <row r="32" spans="1:9">
      <c r="A32" s="247"/>
      <c r="B32" s="197"/>
      <c r="C32" s="245"/>
      <c r="D32" s="245"/>
      <c r="E32" s="245"/>
      <c r="F32" s="247"/>
      <c r="G32" s="247"/>
      <c r="H32" s="247"/>
      <c r="I32" s="43"/>
    </row>
    <row r="33" spans="1:9">
      <c r="A33" s="126" t="s">
        <v>300</v>
      </c>
      <c r="B33" s="126"/>
      <c r="C33" s="245"/>
      <c r="D33" s="245"/>
      <c r="E33" s="245"/>
      <c r="F33" s="247"/>
      <c r="G33" s="247"/>
      <c r="H33" s="247"/>
      <c r="I33" s="43"/>
    </row>
    <row r="34" spans="1:9">
      <c r="A34" s="247"/>
      <c r="B34" s="197"/>
      <c r="C34" s="245"/>
      <c r="D34" s="245"/>
      <c r="E34" s="245"/>
      <c r="F34" s="247"/>
      <c r="G34" s="247"/>
      <c r="H34" s="247"/>
      <c r="I34" s="43"/>
    </row>
    <row r="35" spans="1:9">
      <c r="A35" s="247"/>
      <c r="B35" s="197"/>
      <c r="C35" s="245"/>
      <c r="D35" s="245"/>
      <c r="E35" s="245"/>
      <c r="F35" s="247"/>
      <c r="G35" s="247"/>
      <c r="H35" s="247"/>
      <c r="I35" s="43"/>
    </row>
    <row r="36" spans="1:9">
      <c r="A36" s="642" t="s">
        <v>88</v>
      </c>
      <c r="B36" s="642"/>
      <c r="C36" s="248"/>
      <c r="D36" s="248"/>
      <c r="E36" s="248"/>
      <c r="F36" s="247"/>
      <c r="G36" s="247"/>
      <c r="H36" s="247"/>
      <c r="I36" s="43"/>
    </row>
    <row r="37" spans="1:9">
      <c r="A37" s="249"/>
      <c r="B37" s="249"/>
      <c r="C37" s="250"/>
      <c r="D37" s="250"/>
      <c r="E37" s="250"/>
      <c r="F37" s="250"/>
      <c r="G37" s="250"/>
      <c r="H37" s="246"/>
      <c r="I37" s="246"/>
    </row>
  </sheetData>
  <mergeCells count="1">
    <mergeCell ref="A36:B36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Footer>&amp;R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W24"/>
  <sheetViews>
    <sheetView view="pageBreakPreview" zoomScaleSheetLayoutView="100" workbookViewId="0">
      <selection activeCell="A27" sqref="A27"/>
    </sheetView>
  </sheetViews>
  <sheetFormatPr defaultRowHeight="12.75"/>
  <cols>
    <col min="1" max="1" width="21.5703125" style="29" customWidth="1"/>
    <col min="2" max="2" width="9.140625" style="29"/>
    <col min="3" max="3" width="5.85546875" style="29" customWidth="1"/>
    <col min="4" max="4" width="8" style="29" customWidth="1"/>
    <col min="5" max="5" width="5.85546875" style="28" customWidth="1"/>
    <col min="6" max="7" width="6.28515625" style="28" customWidth="1"/>
    <col min="8" max="8" width="6" style="28" customWidth="1"/>
    <col min="9" max="9" width="5.85546875" style="28" customWidth="1"/>
    <col min="10" max="10" width="6" style="28" customWidth="1"/>
    <col min="11" max="11" width="6.7109375" style="28" customWidth="1"/>
    <col min="12" max="12" width="6.42578125" style="28" customWidth="1"/>
    <col min="13" max="13" width="5.85546875" style="29" customWidth="1"/>
    <col min="14" max="14" width="6.28515625" style="29" customWidth="1"/>
    <col min="15" max="15" width="6.7109375" style="29" customWidth="1"/>
    <col min="16" max="16" width="5.7109375" style="21" customWidth="1"/>
    <col min="17" max="18" width="6.7109375" style="21" customWidth="1"/>
    <col min="19" max="16384" width="9.140625" style="21"/>
  </cols>
  <sheetData>
    <row r="1" spans="1:23" s="17" customFormat="1" ht="15.75">
      <c r="A1" s="230"/>
      <c r="B1" s="231" t="s">
        <v>174</v>
      </c>
      <c r="C1" s="222" t="str">
        <f>Kadar.ode.!C1</f>
        <v>Специјална болница 
за болести штитасте жлезде и болести метаболизма "Златибор"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8"/>
      <c r="O1" s="19"/>
      <c r="P1" s="19"/>
      <c r="Q1" s="19"/>
      <c r="R1" s="44"/>
      <c r="S1" s="19"/>
      <c r="T1" s="44"/>
      <c r="W1" s="20"/>
    </row>
    <row r="2" spans="1:23" s="17" customFormat="1" ht="15.75">
      <c r="A2" s="230"/>
      <c r="B2" s="231" t="s">
        <v>175</v>
      </c>
      <c r="C2" s="222">
        <f>Kadar.ode.!C2</f>
        <v>7221452</v>
      </c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8"/>
      <c r="O2" s="19"/>
      <c r="P2" s="19"/>
      <c r="Q2" s="19"/>
      <c r="R2" s="44"/>
      <c r="S2" s="19"/>
      <c r="T2" s="44"/>
      <c r="W2" s="20"/>
    </row>
    <row r="3" spans="1:23" s="17" customFormat="1" ht="15.75">
      <c r="A3" s="230"/>
      <c r="B3" s="231" t="s">
        <v>177</v>
      </c>
      <c r="C3" s="222" t="str">
        <f>Kadar.ode.!C3</f>
        <v>01.01.2018.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8"/>
      <c r="O3" s="19"/>
      <c r="P3" s="19"/>
      <c r="Q3" s="19"/>
      <c r="R3" s="44"/>
      <c r="S3" s="19"/>
      <c r="T3" s="44"/>
      <c r="W3" s="20"/>
    </row>
    <row r="4" spans="1:23" s="17" customFormat="1" ht="15.75">
      <c r="A4" s="230"/>
      <c r="B4" s="231" t="s">
        <v>176</v>
      </c>
      <c r="C4" s="223" t="s">
        <v>304</v>
      </c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9"/>
      <c r="O4" s="19"/>
      <c r="P4" s="19"/>
      <c r="Q4" s="19"/>
      <c r="R4" s="44"/>
      <c r="S4" s="19"/>
      <c r="T4" s="44"/>
      <c r="W4" s="20"/>
    </row>
    <row r="5" spans="1:23" s="17" customFormat="1" ht="10.5" customHeight="1">
      <c r="A5" s="70"/>
      <c r="C5" s="103"/>
      <c r="F5" s="30"/>
      <c r="G5" s="30"/>
      <c r="H5" s="30"/>
      <c r="I5" s="30"/>
      <c r="J5" s="30"/>
      <c r="K5" s="30"/>
      <c r="L5" s="30"/>
      <c r="M5" s="30"/>
      <c r="O5" s="19"/>
      <c r="P5" s="19"/>
      <c r="Q5" s="19"/>
      <c r="R5" s="44"/>
      <c r="S5" s="19"/>
      <c r="T5" s="44"/>
      <c r="W5" s="20"/>
    </row>
    <row r="6" spans="1:23" ht="55.5" customHeight="1">
      <c r="A6" s="563" t="s">
        <v>54</v>
      </c>
      <c r="B6" s="562" t="s">
        <v>183</v>
      </c>
      <c r="C6" s="562" t="s">
        <v>28</v>
      </c>
      <c r="D6" s="562" t="s">
        <v>29</v>
      </c>
      <c r="E6" s="562" t="s">
        <v>185</v>
      </c>
      <c r="F6" s="562"/>
      <c r="G6" s="562"/>
      <c r="H6" s="562"/>
      <c r="I6" s="562"/>
      <c r="J6" s="562"/>
      <c r="K6" s="562"/>
      <c r="L6" s="562"/>
      <c r="M6" s="562"/>
      <c r="N6" s="562"/>
      <c r="O6" s="562"/>
      <c r="P6" s="562" t="s">
        <v>182</v>
      </c>
      <c r="Q6" s="562"/>
      <c r="R6" s="562"/>
    </row>
    <row r="7" spans="1:23" s="49" customFormat="1" ht="88.5" customHeight="1">
      <c r="A7" s="563"/>
      <c r="B7" s="562"/>
      <c r="C7" s="562"/>
      <c r="D7" s="562"/>
      <c r="E7" s="80" t="s">
        <v>140</v>
      </c>
      <c r="F7" s="327" t="s">
        <v>178</v>
      </c>
      <c r="G7" s="327" t="s">
        <v>179</v>
      </c>
      <c r="H7" s="80" t="s">
        <v>193</v>
      </c>
      <c r="I7" s="80" t="s">
        <v>194</v>
      </c>
      <c r="J7" s="80" t="s">
        <v>186</v>
      </c>
      <c r="K7" s="80" t="s">
        <v>187</v>
      </c>
      <c r="L7" s="80" t="s">
        <v>188</v>
      </c>
      <c r="M7" s="80" t="s">
        <v>141</v>
      </c>
      <c r="N7" s="80" t="s">
        <v>189</v>
      </c>
      <c r="O7" s="80" t="s">
        <v>190</v>
      </c>
      <c r="P7" s="80" t="s">
        <v>135</v>
      </c>
      <c r="Q7" s="80" t="s">
        <v>136</v>
      </c>
      <c r="R7" s="80" t="s">
        <v>137</v>
      </c>
    </row>
    <row r="8" spans="1:23" ht="12" customHeight="1">
      <c r="A8" s="84" t="s">
        <v>139</v>
      </c>
      <c r="B8" s="84"/>
      <c r="C8" s="84"/>
      <c r="D8" s="84"/>
      <c r="E8" s="86"/>
      <c r="F8" s="86"/>
      <c r="G8" s="86"/>
      <c r="H8" s="79"/>
      <c r="I8" s="85">
        <f t="shared" ref="I8:I17" si="0">E8-H8</f>
        <v>0</v>
      </c>
      <c r="J8" s="86"/>
      <c r="K8" s="79"/>
      <c r="L8" s="85">
        <f t="shared" ref="L8:L17" si="1">J8-K8</f>
        <v>0</v>
      </c>
      <c r="M8" s="72"/>
      <c r="N8" s="79"/>
      <c r="O8" s="85">
        <f t="shared" ref="O8:O17" si="2">M8-N8</f>
        <v>0</v>
      </c>
      <c r="P8" s="87"/>
      <c r="Q8" s="87"/>
      <c r="R8" s="87"/>
    </row>
    <row r="9" spans="1:23" ht="12" customHeight="1">
      <c r="A9" s="84"/>
      <c r="B9" s="84"/>
      <c r="C9" s="84"/>
      <c r="D9" s="84"/>
      <c r="E9" s="72"/>
      <c r="F9" s="86"/>
      <c r="G9" s="86"/>
      <c r="H9" s="79"/>
      <c r="I9" s="85">
        <f t="shared" si="0"/>
        <v>0</v>
      </c>
      <c r="J9" s="86"/>
      <c r="K9" s="79"/>
      <c r="L9" s="85">
        <f t="shared" si="1"/>
        <v>0</v>
      </c>
      <c r="M9" s="72"/>
      <c r="N9" s="79"/>
      <c r="O9" s="85">
        <f t="shared" si="2"/>
        <v>0</v>
      </c>
      <c r="P9" s="87"/>
      <c r="Q9" s="87"/>
      <c r="R9" s="87"/>
    </row>
    <row r="10" spans="1:23" ht="12" customHeight="1">
      <c r="A10" s="232"/>
      <c r="B10" s="84"/>
      <c r="C10" s="84"/>
      <c r="D10" s="84"/>
      <c r="E10" s="72"/>
      <c r="F10" s="86"/>
      <c r="G10" s="86"/>
      <c r="H10" s="79"/>
      <c r="I10" s="85">
        <f t="shared" si="0"/>
        <v>0</v>
      </c>
      <c r="J10" s="86"/>
      <c r="K10" s="79"/>
      <c r="L10" s="85">
        <f t="shared" si="1"/>
        <v>0</v>
      </c>
      <c r="M10" s="72"/>
      <c r="N10" s="79"/>
      <c r="O10" s="85">
        <f t="shared" si="2"/>
        <v>0</v>
      </c>
      <c r="P10" s="87"/>
      <c r="Q10" s="87"/>
      <c r="R10" s="87"/>
    </row>
    <row r="11" spans="1:23" ht="12" customHeight="1">
      <c r="A11" s="84"/>
      <c r="B11" s="84"/>
      <c r="C11" s="84"/>
      <c r="D11" s="84"/>
      <c r="E11" s="84"/>
      <c r="F11" s="328"/>
      <c r="G11" s="328"/>
      <c r="H11" s="79"/>
      <c r="I11" s="85">
        <f t="shared" si="0"/>
        <v>0</v>
      </c>
      <c r="J11" s="84"/>
      <c r="K11" s="79"/>
      <c r="L11" s="85">
        <f t="shared" si="1"/>
        <v>0</v>
      </c>
      <c r="M11" s="84"/>
      <c r="N11" s="79"/>
      <c r="O11" s="85">
        <f t="shared" si="2"/>
        <v>0</v>
      </c>
      <c r="P11" s="87"/>
      <c r="Q11" s="87"/>
      <c r="R11" s="87"/>
    </row>
    <row r="12" spans="1:23" ht="12" customHeight="1">
      <c r="A12" s="84"/>
      <c r="B12" s="84"/>
      <c r="C12" s="84"/>
      <c r="D12" s="84"/>
      <c r="E12" s="84"/>
      <c r="F12" s="328"/>
      <c r="G12" s="328"/>
      <c r="H12" s="79"/>
      <c r="I12" s="85">
        <f t="shared" si="0"/>
        <v>0</v>
      </c>
      <c r="J12" s="84"/>
      <c r="K12" s="79"/>
      <c r="L12" s="85">
        <f t="shared" si="1"/>
        <v>0</v>
      </c>
      <c r="M12" s="84"/>
      <c r="N12" s="79"/>
      <c r="O12" s="85">
        <f t="shared" si="2"/>
        <v>0</v>
      </c>
      <c r="P12" s="87"/>
      <c r="Q12" s="87"/>
      <c r="R12" s="87"/>
    </row>
    <row r="13" spans="1:23" ht="12" customHeight="1">
      <c r="A13" s="84"/>
      <c r="B13" s="84"/>
      <c r="C13" s="84"/>
      <c r="D13" s="84"/>
      <c r="E13" s="84"/>
      <c r="F13" s="328"/>
      <c r="G13" s="328"/>
      <c r="H13" s="79"/>
      <c r="I13" s="85">
        <f t="shared" si="0"/>
        <v>0</v>
      </c>
      <c r="J13" s="84"/>
      <c r="K13" s="79"/>
      <c r="L13" s="85">
        <f t="shared" si="1"/>
        <v>0</v>
      </c>
      <c r="M13" s="84"/>
      <c r="N13" s="79"/>
      <c r="O13" s="85">
        <f t="shared" si="2"/>
        <v>0</v>
      </c>
      <c r="P13" s="87"/>
      <c r="Q13" s="87"/>
      <c r="R13" s="87"/>
    </row>
    <row r="14" spans="1:23" ht="12" customHeight="1">
      <c r="A14" s="84"/>
      <c r="B14" s="84"/>
      <c r="C14" s="84"/>
      <c r="D14" s="84"/>
      <c r="E14" s="84"/>
      <c r="F14" s="328"/>
      <c r="G14" s="328"/>
      <c r="H14" s="79"/>
      <c r="I14" s="85">
        <f t="shared" si="0"/>
        <v>0</v>
      </c>
      <c r="J14" s="84"/>
      <c r="K14" s="79"/>
      <c r="L14" s="85">
        <f t="shared" si="1"/>
        <v>0</v>
      </c>
      <c r="M14" s="84"/>
      <c r="N14" s="79"/>
      <c r="O14" s="85">
        <f t="shared" si="2"/>
        <v>0</v>
      </c>
      <c r="P14" s="87"/>
      <c r="Q14" s="87"/>
      <c r="R14" s="87"/>
    </row>
    <row r="15" spans="1:23" ht="12" customHeight="1">
      <c r="A15" s="84"/>
      <c r="B15" s="84"/>
      <c r="C15" s="84"/>
      <c r="D15" s="84"/>
      <c r="E15" s="84"/>
      <c r="F15" s="328"/>
      <c r="G15" s="328"/>
      <c r="H15" s="79"/>
      <c r="I15" s="85">
        <f t="shared" si="0"/>
        <v>0</v>
      </c>
      <c r="J15" s="84"/>
      <c r="K15" s="79"/>
      <c r="L15" s="85">
        <f t="shared" si="1"/>
        <v>0</v>
      </c>
      <c r="M15" s="84"/>
      <c r="N15" s="79"/>
      <c r="O15" s="85">
        <f t="shared" si="2"/>
        <v>0</v>
      </c>
      <c r="P15" s="87"/>
      <c r="Q15" s="87"/>
      <c r="R15" s="87"/>
    </row>
    <row r="16" spans="1:23" ht="12" customHeight="1">
      <c r="A16" s="84"/>
      <c r="B16" s="84"/>
      <c r="C16" s="84"/>
      <c r="D16" s="84"/>
      <c r="E16" s="84"/>
      <c r="F16" s="328"/>
      <c r="G16" s="328"/>
      <c r="H16" s="79"/>
      <c r="I16" s="85">
        <f t="shared" si="0"/>
        <v>0</v>
      </c>
      <c r="J16" s="84"/>
      <c r="K16" s="79"/>
      <c r="L16" s="85">
        <f t="shared" si="1"/>
        <v>0</v>
      </c>
      <c r="M16" s="84"/>
      <c r="N16" s="79"/>
      <c r="O16" s="85">
        <f t="shared" si="2"/>
        <v>0</v>
      </c>
      <c r="P16" s="87"/>
      <c r="Q16" s="87"/>
      <c r="R16" s="87"/>
    </row>
    <row r="17" spans="1:18" ht="12" customHeight="1">
      <c r="A17" s="84"/>
      <c r="B17" s="84"/>
      <c r="C17" s="84"/>
      <c r="D17" s="84"/>
      <c r="E17" s="84"/>
      <c r="F17" s="328"/>
      <c r="G17" s="328"/>
      <c r="H17" s="79"/>
      <c r="I17" s="85">
        <f t="shared" si="0"/>
        <v>0</v>
      </c>
      <c r="J17" s="84"/>
      <c r="K17" s="79"/>
      <c r="L17" s="85">
        <f t="shared" si="1"/>
        <v>0</v>
      </c>
      <c r="M17" s="84"/>
      <c r="N17" s="79"/>
      <c r="O17" s="85">
        <f t="shared" si="2"/>
        <v>0</v>
      </c>
      <c r="P17" s="87"/>
      <c r="Q17" s="87"/>
      <c r="R17" s="87"/>
    </row>
    <row r="18" spans="1:18" s="50" customFormat="1" ht="12" customHeight="1">
      <c r="A18" s="265" t="s">
        <v>2</v>
      </c>
      <c r="B18" s="265"/>
      <c r="C18" s="265"/>
      <c r="D18" s="265"/>
      <c r="E18" s="265">
        <f t="shared" ref="E18:R18" si="3">SUM(E8:E17)</f>
        <v>0</v>
      </c>
      <c r="F18" s="265">
        <f t="shared" si="3"/>
        <v>0</v>
      </c>
      <c r="G18" s="265">
        <f t="shared" si="3"/>
        <v>0</v>
      </c>
      <c r="H18" s="265">
        <f t="shared" si="3"/>
        <v>0</v>
      </c>
      <c r="I18" s="265">
        <f t="shared" si="3"/>
        <v>0</v>
      </c>
      <c r="J18" s="265">
        <f t="shared" si="3"/>
        <v>0</v>
      </c>
      <c r="K18" s="265">
        <f t="shared" si="3"/>
        <v>0</v>
      </c>
      <c r="L18" s="265">
        <f t="shared" si="3"/>
        <v>0</v>
      </c>
      <c r="M18" s="265">
        <f t="shared" si="3"/>
        <v>0</v>
      </c>
      <c r="N18" s="265">
        <f t="shared" si="3"/>
        <v>0</v>
      </c>
      <c r="O18" s="265">
        <f t="shared" si="3"/>
        <v>0</v>
      </c>
      <c r="P18" s="265">
        <f t="shared" si="3"/>
        <v>0</v>
      </c>
      <c r="Q18" s="265">
        <f t="shared" si="3"/>
        <v>0</v>
      </c>
      <c r="R18" s="265">
        <f t="shared" si="3"/>
        <v>0</v>
      </c>
    </row>
    <row r="19" spans="1:18">
      <c r="A19" s="83" t="s">
        <v>184</v>
      </c>
    </row>
    <row r="20" spans="1:18" s="35" customFormat="1" ht="27" customHeight="1">
      <c r="A20" s="184"/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</row>
    <row r="21" spans="1:18" s="35" customFormat="1" ht="17.25" customHeight="1"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spans="1:18">
      <c r="A22" s="77"/>
      <c r="B22" s="77"/>
      <c r="C22" s="77"/>
      <c r="D22" s="77"/>
      <c r="E22" s="78"/>
      <c r="F22" s="78"/>
      <c r="G22" s="78"/>
      <c r="H22" s="78"/>
      <c r="I22" s="78"/>
      <c r="J22" s="78"/>
      <c r="K22" s="78"/>
      <c r="L22" s="78"/>
      <c r="M22" s="77"/>
      <c r="N22" s="77"/>
      <c r="O22" s="77"/>
      <c r="R22" s="67"/>
    </row>
    <row r="23" spans="1:18">
      <c r="A23" s="77"/>
      <c r="B23" s="77"/>
      <c r="C23" s="77"/>
      <c r="D23" s="77"/>
      <c r="E23" s="78"/>
      <c r="F23" s="78"/>
      <c r="G23" s="78"/>
      <c r="H23" s="78"/>
      <c r="I23" s="78"/>
      <c r="J23" s="78"/>
      <c r="K23" s="78"/>
      <c r="L23" s="78"/>
      <c r="M23" s="77"/>
      <c r="N23" s="77"/>
      <c r="O23" s="77"/>
    </row>
    <row r="24" spans="1:18">
      <c r="A24" s="77"/>
      <c r="B24" s="77"/>
      <c r="C24" s="77"/>
      <c r="D24" s="77"/>
      <c r="E24" s="78"/>
      <c r="F24" s="78"/>
      <c r="G24" s="78"/>
      <c r="H24" s="78"/>
      <c r="I24" s="78"/>
      <c r="J24" s="78"/>
      <c r="K24" s="78"/>
      <c r="L24" s="78"/>
      <c r="M24" s="77"/>
      <c r="N24" s="77"/>
      <c r="O24" s="77"/>
    </row>
  </sheetData>
  <mergeCells count="6">
    <mergeCell ref="P6:R6"/>
    <mergeCell ref="C6:C7"/>
    <mergeCell ref="D6:D7"/>
    <mergeCell ref="A6:A7"/>
    <mergeCell ref="B6:B7"/>
    <mergeCell ref="E6:O6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W24"/>
  <sheetViews>
    <sheetView view="pageBreakPreview" zoomScaleSheetLayoutView="100" workbookViewId="0">
      <selection activeCell="A29" sqref="A29"/>
    </sheetView>
  </sheetViews>
  <sheetFormatPr defaultRowHeight="15.75"/>
  <cols>
    <col min="1" max="1" width="30.42578125" style="17" customWidth="1"/>
    <col min="2" max="2" width="6.7109375" style="20" customWidth="1"/>
    <col min="3" max="3" width="5" style="20" customWidth="1"/>
    <col min="4" max="8" width="5.28515625" style="20" customWidth="1"/>
    <col min="9" max="9" width="5.28515625" style="22" customWidth="1"/>
    <col min="10" max="10" width="4.5703125" style="22" customWidth="1"/>
    <col min="11" max="11" width="4.85546875" style="17" customWidth="1"/>
    <col min="12" max="12" width="5.28515625" style="20" customWidth="1"/>
    <col min="13" max="14" width="5.28515625" style="17" customWidth="1"/>
    <col min="15" max="15" width="4.7109375" style="17" customWidth="1"/>
    <col min="16" max="16" width="4.85546875" style="17" customWidth="1"/>
    <col min="17" max="23" width="5.28515625" style="17" customWidth="1"/>
    <col min="24" max="16384" width="9.140625" style="17"/>
  </cols>
  <sheetData>
    <row r="1" spans="1:23" ht="39.75" customHeight="1">
      <c r="A1" s="230"/>
      <c r="B1" s="231" t="s">
        <v>174</v>
      </c>
      <c r="C1" s="414" t="str">
        <f>Kadar.ode.!C1</f>
        <v>Специјална болница 
за болести штитасте жлезде и болести метаболизма "Златибор"</v>
      </c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6"/>
    </row>
    <row r="2" spans="1:23">
      <c r="A2" s="230"/>
      <c r="B2" s="231" t="s">
        <v>175</v>
      </c>
      <c r="C2" s="564">
        <f>Kadar.ode.!C2</f>
        <v>7221452</v>
      </c>
      <c r="D2" s="565"/>
      <c r="E2" s="565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8"/>
    </row>
    <row r="3" spans="1:23">
      <c r="A3" s="230"/>
      <c r="B3" s="231" t="s">
        <v>177</v>
      </c>
      <c r="C3" s="222" t="str">
        <f>Kadar.ode.!C3</f>
        <v>01.01.2018.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8"/>
    </row>
    <row r="4" spans="1:23">
      <c r="A4" s="230"/>
      <c r="B4" s="231" t="s">
        <v>176</v>
      </c>
      <c r="C4" s="223" t="s">
        <v>305</v>
      </c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9"/>
    </row>
    <row r="5" spans="1:23" ht="9" customHeight="1">
      <c r="A5" s="70"/>
      <c r="B5" s="17"/>
      <c r="C5" s="69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23" ht="45.75" customHeight="1">
      <c r="A6" s="567" t="s">
        <v>302</v>
      </c>
      <c r="B6" s="568" t="s">
        <v>30</v>
      </c>
      <c r="C6" s="555" t="s">
        <v>171</v>
      </c>
      <c r="D6" s="566" t="s">
        <v>185</v>
      </c>
      <c r="E6" s="566"/>
      <c r="F6" s="566"/>
      <c r="G6" s="566"/>
      <c r="H6" s="566"/>
      <c r="I6" s="566"/>
      <c r="J6" s="566"/>
      <c r="K6" s="566"/>
      <c r="L6" s="566"/>
      <c r="M6" s="566"/>
      <c r="N6" s="566"/>
      <c r="O6" s="566"/>
      <c r="P6" s="566"/>
      <c r="Q6" s="566"/>
      <c r="R6" s="566"/>
      <c r="S6" s="566"/>
      <c r="T6" s="566" t="s">
        <v>182</v>
      </c>
      <c r="U6" s="566"/>
      <c r="V6" s="566"/>
      <c r="W6" s="566"/>
    </row>
    <row r="7" spans="1:23" s="51" customFormat="1" ht="66" customHeight="1">
      <c r="A7" s="567"/>
      <c r="B7" s="568"/>
      <c r="C7" s="555"/>
      <c r="D7" s="254" t="s">
        <v>140</v>
      </c>
      <c r="E7" s="254" t="s">
        <v>195</v>
      </c>
      <c r="F7" s="276" t="s">
        <v>178</v>
      </c>
      <c r="G7" s="276" t="s">
        <v>179</v>
      </c>
      <c r="H7" s="254" t="s">
        <v>320</v>
      </c>
      <c r="I7" s="255" t="s">
        <v>57</v>
      </c>
      <c r="J7" s="276" t="s">
        <v>321</v>
      </c>
      <c r="K7" s="256" t="s">
        <v>64</v>
      </c>
      <c r="L7" s="256" t="s">
        <v>196</v>
      </c>
      <c r="M7" s="256" t="s">
        <v>320</v>
      </c>
      <c r="N7" s="255" t="s">
        <v>57</v>
      </c>
      <c r="O7" s="276" t="s">
        <v>321</v>
      </c>
      <c r="P7" s="254" t="s">
        <v>64</v>
      </c>
      <c r="Q7" s="257" t="s">
        <v>197</v>
      </c>
      <c r="R7" s="257" t="s">
        <v>138</v>
      </c>
      <c r="S7" s="257" t="s">
        <v>27</v>
      </c>
      <c r="T7" s="254" t="s">
        <v>135</v>
      </c>
      <c r="U7" s="254" t="s">
        <v>301</v>
      </c>
      <c r="V7" s="254" t="s">
        <v>142</v>
      </c>
      <c r="W7" s="254" t="s">
        <v>137</v>
      </c>
    </row>
    <row r="8" spans="1:23">
      <c r="A8" s="233" t="s">
        <v>31</v>
      </c>
      <c r="B8" s="72"/>
      <c r="C8" s="86"/>
      <c r="D8" s="72"/>
      <c r="E8" s="72"/>
      <c r="F8" s="86"/>
      <c r="G8" s="86"/>
      <c r="H8" s="72"/>
      <c r="I8" s="72"/>
      <c r="J8" s="79">
        <f>SUM(H8:I8)</f>
        <v>0</v>
      </c>
      <c r="K8" s="89">
        <f t="shared" ref="K8:K21" si="0">D8-(H8+I8)</f>
        <v>0</v>
      </c>
      <c r="L8" s="72"/>
      <c r="M8" s="72"/>
      <c r="N8" s="72"/>
      <c r="O8" s="79">
        <f>SUM(M8:N8)</f>
        <v>0</v>
      </c>
      <c r="P8" s="90">
        <f t="shared" ref="P8:P21" si="1">L8-(M8+N8)</f>
        <v>0</v>
      </c>
      <c r="Q8" s="91"/>
      <c r="R8" s="91"/>
      <c r="S8" s="90">
        <f>Q8-R8</f>
        <v>0</v>
      </c>
      <c r="T8" s="94"/>
      <c r="U8" s="94"/>
      <c r="V8" s="94"/>
      <c r="W8" s="94"/>
    </row>
    <row r="9" spans="1:23">
      <c r="A9" s="233" t="s">
        <v>32</v>
      </c>
      <c r="B9" s="72"/>
      <c r="C9" s="86"/>
      <c r="D9" s="72"/>
      <c r="E9" s="72"/>
      <c r="F9" s="86"/>
      <c r="G9" s="86"/>
      <c r="H9" s="72"/>
      <c r="I9" s="72"/>
      <c r="J9" s="79">
        <f t="shared" ref="J9:J21" si="2">SUM(H9:I9)</f>
        <v>0</v>
      </c>
      <c r="K9" s="89">
        <f t="shared" si="0"/>
        <v>0</v>
      </c>
      <c r="L9" s="72"/>
      <c r="M9" s="72"/>
      <c r="N9" s="72"/>
      <c r="O9" s="79">
        <f t="shared" ref="O9:O21" si="3">SUM(M9:N9)</f>
        <v>0</v>
      </c>
      <c r="P9" s="90">
        <f t="shared" si="1"/>
        <v>0</v>
      </c>
      <c r="Q9" s="91"/>
      <c r="R9" s="91"/>
      <c r="S9" s="90">
        <f t="shared" ref="S9:S21" si="4">Q9-R9</f>
        <v>0</v>
      </c>
      <c r="T9" s="94"/>
      <c r="U9" s="94"/>
      <c r="V9" s="94"/>
      <c r="W9" s="94"/>
    </row>
    <row r="10" spans="1:23">
      <c r="A10" s="233" t="s">
        <v>33</v>
      </c>
      <c r="B10" s="72"/>
      <c r="C10" s="86"/>
      <c r="D10" s="72"/>
      <c r="E10" s="72"/>
      <c r="F10" s="86"/>
      <c r="G10" s="86"/>
      <c r="H10" s="72"/>
      <c r="I10" s="72"/>
      <c r="J10" s="79">
        <f t="shared" si="2"/>
        <v>0</v>
      </c>
      <c r="K10" s="89">
        <f t="shared" si="0"/>
        <v>0</v>
      </c>
      <c r="L10" s="72"/>
      <c r="M10" s="72"/>
      <c r="N10" s="72"/>
      <c r="O10" s="79">
        <f t="shared" si="3"/>
        <v>0</v>
      </c>
      <c r="P10" s="90">
        <f t="shared" si="1"/>
        <v>0</v>
      </c>
      <c r="Q10" s="91"/>
      <c r="R10" s="91"/>
      <c r="S10" s="90">
        <f t="shared" si="4"/>
        <v>0</v>
      </c>
      <c r="T10" s="94"/>
      <c r="U10" s="94"/>
      <c r="V10" s="94"/>
      <c r="W10" s="94"/>
    </row>
    <row r="11" spans="1:23" ht="24">
      <c r="A11" s="233" t="s">
        <v>34</v>
      </c>
      <c r="B11" s="72"/>
      <c r="C11" s="86"/>
      <c r="D11" s="72"/>
      <c r="E11" s="72"/>
      <c r="F11" s="86"/>
      <c r="G11" s="86"/>
      <c r="H11" s="72"/>
      <c r="I11" s="72"/>
      <c r="J11" s="79">
        <f t="shared" si="2"/>
        <v>0</v>
      </c>
      <c r="K11" s="89">
        <f>(D11+E11)-(H11+I11)</f>
        <v>0</v>
      </c>
      <c r="L11" s="72">
        <v>2</v>
      </c>
      <c r="M11" s="72">
        <v>5</v>
      </c>
      <c r="N11" s="72"/>
      <c r="O11" s="79">
        <f t="shared" si="3"/>
        <v>5</v>
      </c>
      <c r="P11" s="90">
        <f t="shared" si="1"/>
        <v>-3</v>
      </c>
      <c r="Q11" s="91"/>
      <c r="R11" s="91"/>
      <c r="S11" s="90">
        <f t="shared" si="4"/>
        <v>0</v>
      </c>
      <c r="T11" s="94"/>
      <c r="U11" s="94"/>
      <c r="V11" s="94">
        <v>4</v>
      </c>
      <c r="W11" s="94"/>
    </row>
    <row r="12" spans="1:23">
      <c r="A12" s="233" t="s">
        <v>35</v>
      </c>
      <c r="B12" s="72"/>
      <c r="C12" s="86"/>
      <c r="D12" s="72"/>
      <c r="E12" s="72"/>
      <c r="F12" s="86"/>
      <c r="G12" s="86"/>
      <c r="H12" s="72"/>
      <c r="I12" s="72"/>
      <c r="J12" s="79">
        <f t="shared" si="2"/>
        <v>0</v>
      </c>
      <c r="K12" s="89">
        <f t="shared" si="0"/>
        <v>0</v>
      </c>
      <c r="L12" s="72"/>
      <c r="M12" s="72"/>
      <c r="N12" s="72"/>
      <c r="O12" s="79">
        <f t="shared" si="3"/>
        <v>0</v>
      </c>
      <c r="P12" s="90">
        <f t="shared" si="1"/>
        <v>0</v>
      </c>
      <c r="Q12" s="91"/>
      <c r="R12" s="91"/>
      <c r="S12" s="90">
        <f t="shared" si="4"/>
        <v>0</v>
      </c>
      <c r="T12" s="94"/>
      <c r="U12" s="94"/>
      <c r="V12" s="94"/>
      <c r="W12" s="94"/>
    </row>
    <row r="13" spans="1:23" ht="24">
      <c r="A13" s="233" t="s">
        <v>36</v>
      </c>
      <c r="B13" s="72"/>
      <c r="C13" s="86"/>
      <c r="D13" s="72"/>
      <c r="E13" s="72"/>
      <c r="F13" s="86"/>
      <c r="G13" s="86"/>
      <c r="H13" s="72"/>
      <c r="I13" s="72"/>
      <c r="J13" s="79">
        <f t="shared" si="2"/>
        <v>0</v>
      </c>
      <c r="K13" s="89">
        <f t="shared" si="0"/>
        <v>0</v>
      </c>
      <c r="L13" s="72"/>
      <c r="M13" s="72"/>
      <c r="N13" s="72"/>
      <c r="O13" s="79">
        <f t="shared" si="3"/>
        <v>0</v>
      </c>
      <c r="P13" s="90">
        <f t="shared" si="1"/>
        <v>0</v>
      </c>
      <c r="Q13" s="91"/>
      <c r="R13" s="91"/>
      <c r="S13" s="90">
        <f t="shared" si="4"/>
        <v>0</v>
      </c>
      <c r="T13" s="94"/>
      <c r="U13" s="94"/>
      <c r="V13" s="94"/>
      <c r="W13" s="94"/>
    </row>
    <row r="14" spans="1:23">
      <c r="A14" s="233" t="s">
        <v>37</v>
      </c>
      <c r="B14" s="72"/>
      <c r="C14" s="86"/>
      <c r="D14" s="72"/>
      <c r="E14" s="72"/>
      <c r="F14" s="86"/>
      <c r="G14" s="86"/>
      <c r="H14" s="72"/>
      <c r="I14" s="72"/>
      <c r="J14" s="79">
        <f t="shared" si="2"/>
        <v>0</v>
      </c>
      <c r="K14" s="89">
        <f t="shared" si="0"/>
        <v>0</v>
      </c>
      <c r="L14" s="72"/>
      <c r="M14" s="72"/>
      <c r="N14" s="72"/>
      <c r="O14" s="79">
        <f t="shared" si="3"/>
        <v>0</v>
      </c>
      <c r="P14" s="90">
        <f t="shared" si="1"/>
        <v>0</v>
      </c>
      <c r="Q14" s="91"/>
      <c r="R14" s="91"/>
      <c r="S14" s="90">
        <f t="shared" si="4"/>
        <v>0</v>
      </c>
      <c r="T14" s="94"/>
      <c r="U14" s="94"/>
      <c r="V14" s="94"/>
      <c r="W14" s="94"/>
    </row>
    <row r="15" spans="1:23">
      <c r="A15" s="233" t="s">
        <v>38</v>
      </c>
      <c r="B15" s="72"/>
      <c r="C15" s="86"/>
      <c r="D15" s="72"/>
      <c r="E15" s="72"/>
      <c r="F15" s="86"/>
      <c r="G15" s="86"/>
      <c r="H15" s="72"/>
      <c r="I15" s="72"/>
      <c r="J15" s="79">
        <f t="shared" si="2"/>
        <v>0</v>
      </c>
      <c r="K15" s="89">
        <f t="shared" si="0"/>
        <v>0</v>
      </c>
      <c r="L15" s="72"/>
      <c r="M15" s="72"/>
      <c r="N15" s="72"/>
      <c r="O15" s="79">
        <f t="shared" si="3"/>
        <v>0</v>
      </c>
      <c r="P15" s="90">
        <f t="shared" si="1"/>
        <v>0</v>
      </c>
      <c r="Q15" s="91"/>
      <c r="R15" s="91"/>
      <c r="S15" s="90">
        <f t="shared" si="4"/>
        <v>0</v>
      </c>
      <c r="T15" s="94"/>
      <c r="U15" s="94"/>
      <c r="V15" s="94"/>
      <c r="W15" s="94"/>
    </row>
    <row r="16" spans="1:23">
      <c r="A16" s="233" t="s">
        <v>39</v>
      </c>
      <c r="B16" s="72"/>
      <c r="C16" s="86"/>
      <c r="D16" s="72"/>
      <c r="E16" s="72"/>
      <c r="F16" s="86"/>
      <c r="G16" s="86"/>
      <c r="H16" s="72"/>
      <c r="I16" s="72"/>
      <c r="J16" s="79">
        <f t="shared" si="2"/>
        <v>0</v>
      </c>
      <c r="K16" s="89">
        <f t="shared" si="0"/>
        <v>0</v>
      </c>
      <c r="L16" s="72"/>
      <c r="M16" s="72">
        <v>3</v>
      </c>
      <c r="N16" s="72"/>
      <c r="O16" s="79">
        <f t="shared" si="3"/>
        <v>3</v>
      </c>
      <c r="P16" s="90">
        <f t="shared" si="1"/>
        <v>-3</v>
      </c>
      <c r="Q16" s="91"/>
      <c r="R16" s="91"/>
      <c r="S16" s="90">
        <f t="shared" si="4"/>
        <v>0</v>
      </c>
      <c r="T16" s="94"/>
      <c r="U16" s="94"/>
      <c r="V16" s="94">
        <v>2</v>
      </c>
      <c r="W16" s="94"/>
    </row>
    <row r="17" spans="1:23" ht="24">
      <c r="A17" s="233" t="s">
        <v>40</v>
      </c>
      <c r="B17" s="72"/>
      <c r="C17" s="86"/>
      <c r="D17" s="72"/>
      <c r="E17" s="72"/>
      <c r="F17" s="86"/>
      <c r="G17" s="86"/>
      <c r="H17" s="72"/>
      <c r="I17" s="72"/>
      <c r="J17" s="79">
        <f t="shared" si="2"/>
        <v>0</v>
      </c>
      <c r="K17" s="89">
        <f t="shared" si="0"/>
        <v>0</v>
      </c>
      <c r="L17" s="72"/>
      <c r="M17" s="72">
        <v>17</v>
      </c>
      <c r="N17" s="72"/>
      <c r="O17" s="79">
        <f t="shared" si="3"/>
        <v>17</v>
      </c>
      <c r="P17" s="90">
        <f t="shared" si="1"/>
        <v>-17</v>
      </c>
      <c r="Q17" s="91"/>
      <c r="R17" s="91"/>
      <c r="S17" s="90">
        <f t="shared" si="4"/>
        <v>0</v>
      </c>
      <c r="T17" s="94"/>
      <c r="U17" s="94"/>
      <c r="V17" s="94">
        <v>15</v>
      </c>
      <c r="W17" s="94"/>
    </row>
    <row r="18" spans="1:23" ht="24">
      <c r="A18" s="233" t="s">
        <v>41</v>
      </c>
      <c r="B18" s="72"/>
      <c r="C18" s="86"/>
      <c r="D18" s="72"/>
      <c r="E18" s="72"/>
      <c r="F18" s="86"/>
      <c r="G18" s="86"/>
      <c r="H18" s="72"/>
      <c r="I18" s="72"/>
      <c r="J18" s="79">
        <f t="shared" si="2"/>
        <v>0</v>
      </c>
      <c r="K18" s="89">
        <f>E18-(H18+I18)</f>
        <v>0</v>
      </c>
      <c r="L18" s="72"/>
      <c r="M18" s="72"/>
      <c r="N18" s="72"/>
      <c r="O18" s="79">
        <f t="shared" si="3"/>
        <v>0</v>
      </c>
      <c r="P18" s="90">
        <f t="shared" si="1"/>
        <v>0</v>
      </c>
      <c r="Q18" s="91"/>
      <c r="R18" s="91"/>
      <c r="S18" s="90">
        <f t="shared" si="4"/>
        <v>0</v>
      </c>
      <c r="T18" s="94"/>
      <c r="U18" s="94"/>
      <c r="V18" s="94"/>
      <c r="W18" s="94"/>
    </row>
    <row r="19" spans="1:23">
      <c r="A19" s="233" t="s">
        <v>143</v>
      </c>
      <c r="B19" s="72"/>
      <c r="C19" s="86"/>
      <c r="D19" s="72"/>
      <c r="E19" s="72"/>
      <c r="F19" s="86"/>
      <c r="G19" s="86"/>
      <c r="H19" s="72"/>
      <c r="I19" s="72"/>
      <c r="J19" s="79">
        <f t="shared" si="2"/>
        <v>0</v>
      </c>
      <c r="K19" s="89">
        <f t="shared" si="0"/>
        <v>0</v>
      </c>
      <c r="L19" s="72"/>
      <c r="M19" s="72"/>
      <c r="N19" s="72"/>
      <c r="O19" s="79">
        <f t="shared" si="3"/>
        <v>0</v>
      </c>
      <c r="P19" s="90">
        <f t="shared" si="1"/>
        <v>0</v>
      </c>
      <c r="Q19" s="91"/>
      <c r="R19" s="91"/>
      <c r="S19" s="90">
        <f t="shared" si="4"/>
        <v>0</v>
      </c>
      <c r="T19" s="94"/>
      <c r="U19" s="94"/>
      <c r="V19" s="94"/>
      <c r="W19" s="94"/>
    </row>
    <row r="20" spans="1:23" ht="24.75">
      <c r="A20" s="234" t="s">
        <v>42</v>
      </c>
      <c r="B20" s="72"/>
      <c r="C20" s="86"/>
      <c r="D20" s="72"/>
      <c r="E20" s="72"/>
      <c r="F20" s="86"/>
      <c r="G20" s="86"/>
      <c r="H20" s="72"/>
      <c r="I20" s="72"/>
      <c r="J20" s="79">
        <f t="shared" si="2"/>
        <v>0</v>
      </c>
      <c r="K20" s="89">
        <f t="shared" si="0"/>
        <v>0</v>
      </c>
      <c r="L20" s="81"/>
      <c r="M20" s="72"/>
      <c r="N20" s="72"/>
      <c r="O20" s="79">
        <f t="shared" si="3"/>
        <v>0</v>
      </c>
      <c r="P20" s="90">
        <f t="shared" si="1"/>
        <v>0</v>
      </c>
      <c r="Q20" s="91"/>
      <c r="R20" s="91"/>
      <c r="S20" s="90">
        <f t="shared" si="4"/>
        <v>0</v>
      </c>
      <c r="T20" s="94"/>
      <c r="U20" s="94"/>
      <c r="V20" s="94"/>
      <c r="W20" s="94"/>
    </row>
    <row r="21" spans="1:23" ht="24.75">
      <c r="A21" s="234" t="s">
        <v>43</v>
      </c>
      <c r="B21" s="72"/>
      <c r="C21" s="86"/>
      <c r="D21" s="72"/>
      <c r="E21" s="72"/>
      <c r="F21" s="86"/>
      <c r="G21" s="86"/>
      <c r="H21" s="72"/>
      <c r="I21" s="72"/>
      <c r="J21" s="79">
        <f t="shared" si="2"/>
        <v>0</v>
      </c>
      <c r="K21" s="89">
        <f t="shared" si="0"/>
        <v>0</v>
      </c>
      <c r="L21" s="81"/>
      <c r="M21" s="72">
        <v>1</v>
      </c>
      <c r="N21" s="72"/>
      <c r="O21" s="79">
        <f t="shared" si="3"/>
        <v>1</v>
      </c>
      <c r="P21" s="90">
        <f t="shared" si="1"/>
        <v>-1</v>
      </c>
      <c r="Q21" s="91"/>
      <c r="R21" s="91"/>
      <c r="S21" s="90">
        <f t="shared" si="4"/>
        <v>0</v>
      </c>
      <c r="T21" s="94"/>
      <c r="U21" s="94"/>
      <c r="V21" s="94">
        <v>2</v>
      </c>
      <c r="W21" s="94"/>
    </row>
    <row r="22" spans="1:23" ht="20.25" customHeight="1">
      <c r="A22" s="264" t="s">
        <v>88</v>
      </c>
      <c r="B22" s="79"/>
      <c r="C22" s="79"/>
      <c r="D22" s="79">
        <f>SUM(D8:D21)</f>
        <v>0</v>
      </c>
      <c r="E22" s="79">
        <f t="shared" ref="E22:W22" si="5">SUM(E8:E21)</f>
        <v>0</v>
      </c>
      <c r="F22" s="79">
        <f t="shared" si="5"/>
        <v>0</v>
      </c>
      <c r="G22" s="79">
        <f t="shared" si="5"/>
        <v>0</v>
      </c>
      <c r="H22" s="79">
        <f t="shared" si="5"/>
        <v>0</v>
      </c>
      <c r="I22" s="79">
        <f t="shared" si="5"/>
        <v>0</v>
      </c>
      <c r="J22" s="79">
        <f t="shared" si="5"/>
        <v>0</v>
      </c>
      <c r="K22" s="89">
        <f t="shared" si="5"/>
        <v>0</v>
      </c>
      <c r="L22" s="79">
        <f t="shared" si="5"/>
        <v>2</v>
      </c>
      <c r="M22" s="79">
        <f t="shared" si="5"/>
        <v>26</v>
      </c>
      <c r="N22" s="79">
        <f t="shared" si="5"/>
        <v>0</v>
      </c>
      <c r="O22" s="79">
        <f t="shared" si="5"/>
        <v>26</v>
      </c>
      <c r="P22" s="90">
        <f t="shared" si="5"/>
        <v>-24</v>
      </c>
      <c r="Q22" s="265">
        <f t="shared" si="5"/>
        <v>0</v>
      </c>
      <c r="R22" s="265">
        <f t="shared" si="5"/>
        <v>0</v>
      </c>
      <c r="S22" s="90">
        <f t="shared" si="5"/>
        <v>0</v>
      </c>
      <c r="T22" s="79">
        <f t="shared" si="5"/>
        <v>0</v>
      </c>
      <c r="U22" s="79">
        <f t="shared" si="5"/>
        <v>0</v>
      </c>
      <c r="V22" s="79">
        <f t="shared" si="5"/>
        <v>23</v>
      </c>
      <c r="W22" s="79">
        <f t="shared" si="5"/>
        <v>0</v>
      </c>
    </row>
    <row r="23" spans="1:23" ht="15.75" customHeight="1">
      <c r="A23" s="93" t="s">
        <v>144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88"/>
      <c r="R23" s="88"/>
      <c r="S23" s="88"/>
      <c r="T23" s="88"/>
      <c r="U23" s="88"/>
      <c r="V23" s="88"/>
      <c r="W23" s="88"/>
    </row>
    <row r="24" spans="1:23">
      <c r="A24" s="27"/>
    </row>
  </sheetData>
  <mergeCells count="6">
    <mergeCell ref="C2:E2"/>
    <mergeCell ref="T6:W6"/>
    <mergeCell ref="D6:S6"/>
    <mergeCell ref="A6:A7"/>
    <mergeCell ref="B6:B7"/>
    <mergeCell ref="C6:C7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Footer>&amp;R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23"/>
  <sheetViews>
    <sheetView view="pageBreakPreview" workbookViewId="0">
      <selection activeCell="A37" sqref="A37"/>
    </sheetView>
  </sheetViews>
  <sheetFormatPr defaultRowHeight="12.75"/>
  <cols>
    <col min="1" max="1" width="28" style="21" customWidth="1"/>
    <col min="2" max="2" width="15" style="21" customWidth="1"/>
    <col min="3" max="3" width="11.7109375" style="21" customWidth="1"/>
    <col min="4" max="4" width="8.140625" style="21" customWidth="1"/>
    <col min="5" max="5" width="13.140625" style="21" customWidth="1"/>
    <col min="6" max="6" width="10" style="21" customWidth="1"/>
    <col min="7" max="7" width="8" style="21" customWidth="1"/>
    <col min="8" max="8" width="14.28515625" style="21" customWidth="1"/>
    <col min="9" max="9" width="11.42578125" style="21" customWidth="1"/>
    <col min="10" max="16384" width="9.140625" style="21"/>
  </cols>
  <sheetData>
    <row r="1" spans="1:9">
      <c r="A1" s="230"/>
      <c r="B1" s="231" t="s">
        <v>174</v>
      </c>
      <c r="C1" s="414" t="str">
        <f>Kadar.ode.!C1</f>
        <v>Специјална болница 
за болести штитасте жлезде и болести метаболизма "Златибор"</v>
      </c>
      <c r="D1" s="415"/>
      <c r="E1" s="415"/>
      <c r="F1" s="415"/>
      <c r="G1" s="416"/>
      <c r="H1" s="486"/>
      <c r="I1" s="486"/>
    </row>
    <row r="2" spans="1:9">
      <c r="A2" s="230"/>
      <c r="B2" s="231" t="s">
        <v>175</v>
      </c>
      <c r="C2" s="414">
        <f>Kadar.ode.!C2</f>
        <v>7221452</v>
      </c>
      <c r="D2" s="226"/>
      <c r="E2" s="226"/>
      <c r="F2" s="226"/>
      <c r="G2" s="228"/>
    </row>
    <row r="3" spans="1:9">
      <c r="A3" s="230"/>
      <c r="B3" s="231" t="s">
        <v>177</v>
      </c>
      <c r="C3" s="222" t="str">
        <f>Kadar.ode.!C3</f>
        <v>01.01.2018.</v>
      </c>
      <c r="D3" s="226"/>
      <c r="E3" s="226"/>
      <c r="F3" s="226"/>
      <c r="G3" s="228"/>
    </row>
    <row r="4" spans="1:9" ht="14.25">
      <c r="A4" s="230"/>
      <c r="B4" s="231" t="s">
        <v>176</v>
      </c>
      <c r="C4" s="223" t="s">
        <v>306</v>
      </c>
      <c r="D4" s="227"/>
      <c r="E4" s="227"/>
      <c r="F4" s="227"/>
      <c r="G4" s="229"/>
    </row>
    <row r="5" spans="1:9" ht="12" customHeight="1">
      <c r="A5" s="70"/>
      <c r="B5" s="17"/>
      <c r="C5" s="69"/>
      <c r="D5" s="48"/>
    </row>
    <row r="6" spans="1:9" ht="21.75" customHeight="1">
      <c r="A6" s="569" t="s">
        <v>30</v>
      </c>
      <c r="B6" s="569"/>
      <c r="C6" s="95"/>
      <c r="D6" s="95"/>
      <c r="E6" s="95"/>
      <c r="F6" s="95"/>
    </row>
    <row r="7" spans="1:9">
      <c r="A7" s="97" t="s">
        <v>145</v>
      </c>
      <c r="B7" s="101">
        <v>72</v>
      </c>
      <c r="C7" s="95"/>
      <c r="D7" s="95"/>
      <c r="E7" s="95"/>
      <c r="F7" s="95"/>
    </row>
    <row r="8" spans="1:9">
      <c r="A8" s="97" t="s">
        <v>146</v>
      </c>
      <c r="B8" s="101"/>
      <c r="C8" s="95"/>
      <c r="D8" s="95"/>
      <c r="E8" s="95"/>
      <c r="F8" s="95"/>
    </row>
    <row r="9" spans="1:9">
      <c r="A9" s="97" t="s">
        <v>88</v>
      </c>
      <c r="B9" s="101">
        <v>72</v>
      </c>
      <c r="C9" s="95"/>
      <c r="D9" s="95"/>
      <c r="E9" s="95"/>
      <c r="F9" s="95"/>
    </row>
    <row r="10" spans="1:9">
      <c r="A10" s="95"/>
      <c r="B10" s="95"/>
      <c r="C10" s="95"/>
      <c r="D10" s="95"/>
      <c r="E10" s="95"/>
      <c r="F10" s="95"/>
      <c r="G10" s="95"/>
      <c r="H10" s="95"/>
      <c r="I10" s="96"/>
    </row>
    <row r="11" spans="1:9" ht="57.75" customHeight="1">
      <c r="A11" s="562" t="s">
        <v>44</v>
      </c>
      <c r="B11" s="570" t="s">
        <v>185</v>
      </c>
      <c r="C11" s="570"/>
      <c r="D11" s="570"/>
      <c r="E11" s="570"/>
      <c r="F11" s="570"/>
      <c r="G11" s="570"/>
      <c r="H11" s="570" t="s">
        <v>182</v>
      </c>
      <c r="I11" s="570"/>
    </row>
    <row r="12" spans="1:9" ht="54.75" customHeight="1">
      <c r="A12" s="562"/>
      <c r="B12" s="263" t="s">
        <v>198</v>
      </c>
      <c r="C12" s="263" t="s">
        <v>47</v>
      </c>
      <c r="D12" s="263" t="s">
        <v>27</v>
      </c>
      <c r="E12" s="263" t="s">
        <v>199</v>
      </c>
      <c r="F12" s="263" t="s">
        <v>47</v>
      </c>
      <c r="G12" s="263" t="s">
        <v>27</v>
      </c>
      <c r="H12" s="263" t="s">
        <v>45</v>
      </c>
      <c r="I12" s="263" t="s">
        <v>48</v>
      </c>
    </row>
    <row r="13" spans="1:9">
      <c r="A13" s="258" t="s">
        <v>49</v>
      </c>
      <c r="B13" s="98"/>
      <c r="C13" s="98"/>
      <c r="D13" s="259">
        <f t="shared" ref="D13:D23" si="0">B13-C13</f>
        <v>0</v>
      </c>
      <c r="E13" s="99"/>
      <c r="F13" s="100"/>
      <c r="G13" s="259">
        <f t="shared" ref="G13:G23" si="1">E13-F13</f>
        <v>0</v>
      </c>
      <c r="H13" s="99"/>
      <c r="I13" s="100"/>
    </row>
    <row r="14" spans="1:9">
      <c r="A14" s="258" t="s">
        <v>46</v>
      </c>
      <c r="B14" s="98"/>
      <c r="C14" s="98"/>
      <c r="D14" s="259">
        <f t="shared" si="0"/>
        <v>0</v>
      </c>
      <c r="E14" s="99"/>
      <c r="F14" s="100"/>
      <c r="G14" s="259">
        <f t="shared" si="1"/>
        <v>0</v>
      </c>
      <c r="H14" s="99"/>
      <c r="I14" s="100">
        <v>2</v>
      </c>
    </row>
    <row r="15" spans="1:9" ht="24">
      <c r="A15" s="484" t="s">
        <v>1906</v>
      </c>
      <c r="B15" s="98"/>
      <c r="C15" s="98"/>
      <c r="D15" s="259">
        <f t="shared" si="0"/>
        <v>0</v>
      </c>
      <c r="E15" s="99">
        <v>4</v>
      </c>
      <c r="F15" s="100">
        <v>18</v>
      </c>
      <c r="G15" s="259">
        <f t="shared" si="1"/>
        <v>-14</v>
      </c>
      <c r="H15" s="99"/>
      <c r="I15" s="100">
        <v>89</v>
      </c>
    </row>
    <row r="16" spans="1:9" ht="36">
      <c r="A16" s="484" t="s">
        <v>1907</v>
      </c>
      <c r="B16" s="98"/>
      <c r="C16" s="98">
        <v>4</v>
      </c>
      <c r="D16" s="259">
        <f t="shared" si="0"/>
        <v>-4</v>
      </c>
      <c r="E16" s="99"/>
      <c r="F16" s="100"/>
      <c r="G16" s="259">
        <f t="shared" si="1"/>
        <v>0</v>
      </c>
      <c r="H16" s="99">
        <v>24</v>
      </c>
      <c r="I16" s="100"/>
    </row>
    <row r="17" spans="1:9">
      <c r="A17" s="258"/>
      <c r="B17" s="98"/>
      <c r="C17" s="98"/>
      <c r="D17" s="259">
        <f t="shared" si="0"/>
        <v>0</v>
      </c>
      <c r="E17" s="99"/>
      <c r="F17" s="100"/>
      <c r="G17" s="259">
        <f t="shared" si="1"/>
        <v>0</v>
      </c>
      <c r="H17" s="99"/>
      <c r="I17" s="100"/>
    </row>
    <row r="18" spans="1:9">
      <c r="A18" s="258"/>
      <c r="B18" s="98"/>
      <c r="C18" s="98"/>
      <c r="D18" s="259">
        <f t="shared" si="0"/>
        <v>0</v>
      </c>
      <c r="E18" s="99"/>
      <c r="F18" s="100"/>
      <c r="G18" s="259">
        <f t="shared" si="1"/>
        <v>0</v>
      </c>
      <c r="H18" s="99"/>
      <c r="I18" s="100"/>
    </row>
    <row r="19" spans="1:9">
      <c r="A19" s="258"/>
      <c r="B19" s="98"/>
      <c r="C19" s="98"/>
      <c r="D19" s="259">
        <f t="shared" si="0"/>
        <v>0</v>
      </c>
      <c r="E19" s="99"/>
      <c r="F19" s="100"/>
      <c r="G19" s="259">
        <f t="shared" si="1"/>
        <v>0</v>
      </c>
      <c r="H19" s="99"/>
      <c r="I19" s="100"/>
    </row>
    <row r="20" spans="1:9">
      <c r="A20" s="258"/>
      <c r="B20" s="98"/>
      <c r="C20" s="98"/>
      <c r="D20" s="259">
        <f t="shared" si="0"/>
        <v>0</v>
      </c>
      <c r="E20" s="99"/>
      <c r="F20" s="100"/>
      <c r="G20" s="259">
        <f t="shared" si="1"/>
        <v>0</v>
      </c>
      <c r="H20" s="99"/>
      <c r="I20" s="100"/>
    </row>
    <row r="21" spans="1:9" s="52" customFormat="1">
      <c r="A21" s="260"/>
      <c r="B21" s="98"/>
      <c r="C21" s="98"/>
      <c r="D21" s="259">
        <f t="shared" si="0"/>
        <v>0</v>
      </c>
      <c r="E21" s="99"/>
      <c r="F21" s="100"/>
      <c r="G21" s="259">
        <f t="shared" si="1"/>
        <v>0</v>
      </c>
      <c r="H21" s="99"/>
      <c r="I21" s="100"/>
    </row>
    <row r="22" spans="1:9" s="52" customFormat="1">
      <c r="A22" s="260"/>
      <c r="B22" s="98"/>
      <c r="C22" s="98"/>
      <c r="D22" s="259">
        <f t="shared" si="0"/>
        <v>0</v>
      </c>
      <c r="E22" s="99"/>
      <c r="F22" s="100"/>
      <c r="G22" s="259">
        <f t="shared" si="1"/>
        <v>0</v>
      </c>
      <c r="H22" s="99"/>
      <c r="I22" s="100"/>
    </row>
    <row r="23" spans="1:9" s="52" customFormat="1">
      <c r="A23" s="261" t="s">
        <v>2</v>
      </c>
      <c r="B23" s="101">
        <f>SUM(B13:B22)</f>
        <v>0</v>
      </c>
      <c r="C23" s="101">
        <f>SUM(C13:C22)</f>
        <v>4</v>
      </c>
      <c r="D23" s="262">
        <f t="shared" si="0"/>
        <v>-4</v>
      </c>
      <c r="E23" s="101">
        <f>SUM(E13:E22)</f>
        <v>4</v>
      </c>
      <c r="F23" s="101">
        <f>SUM(F13:F22)</f>
        <v>18</v>
      </c>
      <c r="G23" s="262">
        <f t="shared" si="1"/>
        <v>-14</v>
      </c>
      <c r="H23" s="101">
        <f>SUM(H13:H22)</f>
        <v>24</v>
      </c>
      <c r="I23" s="101">
        <f>SUM(I13:I22)</f>
        <v>91</v>
      </c>
    </row>
  </sheetData>
  <mergeCells count="4">
    <mergeCell ref="A6:B6"/>
    <mergeCell ref="A11:A12"/>
    <mergeCell ref="B11:G11"/>
    <mergeCell ref="H11:I11"/>
  </mergeCells>
  <phoneticPr fontId="11" type="noConversion"/>
  <pageMargins left="0.62992125984251968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5"/>
  <sheetViews>
    <sheetView view="pageBreakPreview" zoomScaleSheetLayoutView="100" workbookViewId="0">
      <selection activeCell="A19" sqref="A19"/>
    </sheetView>
  </sheetViews>
  <sheetFormatPr defaultRowHeight="12.75"/>
  <cols>
    <col min="1" max="1" width="46.5703125" customWidth="1"/>
    <col min="2" max="2" width="2.42578125" customWidth="1"/>
    <col min="3" max="3" width="20" customWidth="1"/>
    <col min="4" max="4" width="10" customWidth="1"/>
    <col min="5" max="5" width="9.42578125" customWidth="1"/>
    <col min="6" max="6" width="14.140625" customWidth="1"/>
    <col min="7" max="7" width="12.42578125" customWidth="1"/>
    <col min="8" max="8" width="14.5703125" customWidth="1"/>
    <col min="9" max="9" width="14.7109375" customWidth="1"/>
  </cols>
  <sheetData>
    <row r="1" spans="1:23">
      <c r="A1" s="230"/>
      <c r="B1" s="231" t="s">
        <v>174</v>
      </c>
      <c r="C1" s="414" t="str">
        <f>Kadar.ode.!C1</f>
        <v>Специјална болница 
за болести штитасте жлезде и болести метаболизма "Златибор"</v>
      </c>
      <c r="D1" s="415"/>
      <c r="E1" s="415"/>
      <c r="F1" s="415"/>
      <c r="G1" s="416"/>
      <c r="H1" s="485"/>
      <c r="I1" s="31"/>
      <c r="J1" s="53"/>
      <c r="K1" s="53"/>
      <c r="L1" s="53"/>
      <c r="M1" s="53"/>
      <c r="N1" s="53"/>
      <c r="O1" s="53"/>
      <c r="P1" s="53"/>
      <c r="Q1" s="53"/>
      <c r="R1" s="54"/>
      <c r="S1" s="54"/>
      <c r="T1" s="54"/>
      <c r="U1" s="54"/>
      <c r="V1" s="54"/>
      <c r="W1" s="54"/>
    </row>
    <row r="2" spans="1:23">
      <c r="A2" s="230"/>
      <c r="B2" s="231" t="s">
        <v>175</v>
      </c>
      <c r="C2" s="414">
        <f>Kadar.ode.!C2</f>
        <v>7221452</v>
      </c>
      <c r="D2" s="226"/>
      <c r="E2" s="226"/>
      <c r="F2" s="226"/>
      <c r="G2" s="228"/>
      <c r="H2" s="307"/>
      <c r="I2" s="53"/>
      <c r="J2" s="53"/>
      <c r="K2" s="53"/>
      <c r="L2" s="53"/>
      <c r="M2" s="53"/>
      <c r="N2" s="54"/>
      <c r="O2" s="54"/>
      <c r="P2" s="54"/>
      <c r="Q2" s="54"/>
      <c r="R2" s="54"/>
      <c r="S2" s="54"/>
    </row>
    <row r="3" spans="1:23">
      <c r="A3" s="230"/>
      <c r="B3" s="231" t="s">
        <v>177</v>
      </c>
      <c r="C3" s="222" t="str">
        <f>Kadar.ode.!C3</f>
        <v>01.01.2018.</v>
      </c>
      <c r="D3" s="226"/>
      <c r="E3" s="226"/>
      <c r="F3" s="226"/>
      <c r="G3" s="228"/>
      <c r="H3" s="307"/>
      <c r="I3" s="53"/>
      <c r="J3" s="53"/>
      <c r="K3" s="53"/>
      <c r="L3" s="53"/>
      <c r="M3" s="53"/>
      <c r="N3" s="53"/>
      <c r="O3" s="53"/>
      <c r="P3" s="53"/>
      <c r="Q3" s="53"/>
      <c r="R3" s="54"/>
      <c r="S3" s="54"/>
      <c r="T3" s="54"/>
      <c r="U3" s="54"/>
      <c r="V3" s="54"/>
      <c r="W3" s="54"/>
    </row>
    <row r="4" spans="1:23" ht="14.25">
      <c r="A4" s="230"/>
      <c r="B4" s="231" t="s">
        <v>176</v>
      </c>
      <c r="C4" s="223" t="s">
        <v>200</v>
      </c>
      <c r="D4" s="227"/>
      <c r="E4" s="227"/>
      <c r="F4" s="227"/>
      <c r="G4" s="229"/>
      <c r="H4" s="308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</row>
    <row r="5" spans="1:23">
      <c r="C5" s="55"/>
      <c r="D5" s="55"/>
      <c r="E5" s="55"/>
      <c r="F5" s="55"/>
      <c r="G5" s="56"/>
      <c r="H5" s="56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3" ht="123" customHeight="1" thickBot="1">
      <c r="A6" s="57"/>
      <c r="B6" s="57"/>
      <c r="C6" s="58" t="s">
        <v>185</v>
      </c>
      <c r="D6" s="58" t="s">
        <v>47</v>
      </c>
      <c r="E6" s="58" t="s">
        <v>64</v>
      </c>
      <c r="F6" s="58" t="s">
        <v>182</v>
      </c>
      <c r="G6" s="58" t="s">
        <v>201</v>
      </c>
      <c r="H6" s="58" t="s">
        <v>323</v>
      </c>
      <c r="I6" s="58" t="s">
        <v>324</v>
      </c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7" spans="1:23" ht="6" customHeight="1" thickTop="1" thickBot="1">
      <c r="A7" s="57"/>
      <c r="B7" s="57"/>
      <c r="C7" s="57"/>
      <c r="D7" s="57"/>
      <c r="E7" s="57"/>
      <c r="F7" s="57"/>
      <c r="G7" s="57"/>
      <c r="H7" s="57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spans="1:23" ht="16.5" thickTop="1" thickBot="1">
      <c r="A8" s="57" t="s">
        <v>58</v>
      </c>
      <c r="B8" s="57"/>
      <c r="C8" s="57">
        <f>SUM(Kadar.ode.!I15,Kadar.dne.bol.dij.!E18,Kadar.zaj.med.del.!D22)</f>
        <v>5</v>
      </c>
      <c r="D8" s="102">
        <f>SUM(Kadar.ode.!P15,Kadar.dne.bol.dij.!H18,Kadar.zaj.med.del.!J22)-Kadar.zaj.med.del.!E11</f>
        <v>10</v>
      </c>
      <c r="E8" s="102">
        <f t="shared" ref="E8:E13" si="0">C8-D8</f>
        <v>-5</v>
      </c>
      <c r="F8" s="57">
        <f>SUM(Kadar.ode.!AD15,Kadar.dne.bol.dij.!P18,Kadar.zaj.med.del.!T22)</f>
        <v>6</v>
      </c>
      <c r="G8" s="57">
        <f t="shared" ref="G8:G13" si="1">SUM(C8,F8)</f>
        <v>11</v>
      </c>
      <c r="H8" s="57"/>
      <c r="I8" s="309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</row>
    <row r="9" spans="1:23" ht="16.5" thickTop="1" thickBot="1">
      <c r="A9" s="57" t="s">
        <v>59</v>
      </c>
      <c r="B9" s="57"/>
      <c r="C9" s="57">
        <f>SUM(Kadar.zaj.med.del.!E22)</f>
        <v>0</v>
      </c>
      <c r="D9" s="57">
        <f>SUM(Kadar.zaj.med.del.!H18)+(Kadar.zaj.med.del.!J11-Kadar.zaj.med.del.!D11)</f>
        <v>0</v>
      </c>
      <c r="E9" s="57">
        <f t="shared" si="0"/>
        <v>0</v>
      </c>
      <c r="F9" s="57">
        <f>SUM(Kadar.zaj.med.del.!U22)</f>
        <v>0</v>
      </c>
      <c r="G9" s="57">
        <f t="shared" si="1"/>
        <v>0</v>
      </c>
      <c r="H9" s="57"/>
      <c r="I9" s="57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</row>
    <row r="10" spans="1:23" ht="16.5" thickTop="1" thickBot="1">
      <c r="A10" s="57" t="s">
        <v>60</v>
      </c>
      <c r="B10" s="57"/>
      <c r="C10" s="57">
        <f>SUM(Kadar.ode.!R15,Kadar.dne.bol.dij.!J18,Kadar.zaj.med.del.!L22)</f>
        <v>7</v>
      </c>
      <c r="D10" s="102">
        <f>SUM(Kadar.ode.!X15,Kadar.dne.bol.dij.!K18,Kadar.zaj.med.del.!O22)</f>
        <v>48</v>
      </c>
      <c r="E10" s="57">
        <f t="shared" si="0"/>
        <v>-41</v>
      </c>
      <c r="F10" s="57">
        <f>SUM(Kadar.ode.!AE15,Kadar.dne.bol.dij.!Q18,Kadar.zaj.med.del.!V22)</f>
        <v>47</v>
      </c>
      <c r="G10" s="57">
        <f t="shared" si="1"/>
        <v>54</v>
      </c>
      <c r="H10" s="57">
        <v>3</v>
      </c>
      <c r="I10" s="57">
        <v>7</v>
      </c>
    </row>
    <row r="11" spans="1:23" ht="16.5" thickTop="1" thickBot="1">
      <c r="A11" s="57" t="s">
        <v>61</v>
      </c>
      <c r="B11" s="57"/>
      <c r="C11" s="57">
        <f>SUM(Kadar.ode.!Z15,Kadar.dne.bol.dij.!M18,Kadar.zaj.med.del.!Q22)</f>
        <v>0</v>
      </c>
      <c r="D11" s="57">
        <f>SUM(Kadar.ode.!AA15,Kadar.ode.!AB15,Kadar.dne.bol.dij.!N18,Kadar.zaj.med.del.!R22)</f>
        <v>3</v>
      </c>
      <c r="E11" s="57">
        <f t="shared" si="0"/>
        <v>-3</v>
      </c>
      <c r="F11" s="57">
        <f>SUM(Kadar.ode.!AF15,Kadar.dne.bol.dij.!R18,Kadar.zaj.med.del.!W22)</f>
        <v>2</v>
      </c>
      <c r="G11" s="57">
        <f t="shared" si="1"/>
        <v>2</v>
      </c>
      <c r="H11" s="57">
        <v>1</v>
      </c>
      <c r="I11" s="57"/>
    </row>
    <row r="12" spans="1:23" ht="16.5" thickTop="1" thickBot="1">
      <c r="A12" s="57" t="s">
        <v>62</v>
      </c>
      <c r="B12" s="57"/>
      <c r="C12" s="57">
        <f>SUM(Kadar.nem.!B23)</f>
        <v>0</v>
      </c>
      <c r="D12" s="57">
        <f>SUM(Kadar.nem.!C23)</f>
        <v>4</v>
      </c>
      <c r="E12" s="57">
        <f t="shared" si="0"/>
        <v>-4</v>
      </c>
      <c r="F12" s="57">
        <f>SUM(Kadar.nem.!H23)</f>
        <v>24</v>
      </c>
      <c r="G12" s="57">
        <f t="shared" si="1"/>
        <v>24</v>
      </c>
      <c r="H12" s="57">
        <v>3</v>
      </c>
      <c r="I12" s="57">
        <v>3</v>
      </c>
    </row>
    <row r="13" spans="1:23" ht="16.5" thickTop="1" thickBot="1">
      <c r="A13" s="57" t="s">
        <v>63</v>
      </c>
      <c r="B13" s="57"/>
      <c r="C13" s="57">
        <f>SUM(Kadar.nem.!E23)</f>
        <v>4</v>
      </c>
      <c r="D13" s="57">
        <f>SUM(Kadar.nem.!F23)</f>
        <v>18</v>
      </c>
      <c r="E13" s="57">
        <f t="shared" si="0"/>
        <v>-14</v>
      </c>
      <c r="F13" s="57">
        <f>SUM(Kadar.nem.!I23)</f>
        <v>91</v>
      </c>
      <c r="G13" s="57">
        <f t="shared" si="1"/>
        <v>95</v>
      </c>
      <c r="H13" s="57">
        <v>1</v>
      </c>
      <c r="I13" s="57">
        <v>8</v>
      </c>
    </row>
    <row r="14" spans="1:23" ht="16.5" thickTop="1" thickBot="1">
      <c r="A14" s="57" t="s">
        <v>2</v>
      </c>
      <c r="B14" s="57"/>
      <c r="C14" s="57">
        <f>SUM(C8:C13)</f>
        <v>16</v>
      </c>
      <c r="D14" s="57">
        <f>SUM(D8:D13)</f>
        <v>83</v>
      </c>
      <c r="E14" s="57">
        <f>SUM(E8:E13)</f>
        <v>-67</v>
      </c>
      <c r="F14" s="57">
        <f>SUM(F8:F13)</f>
        <v>170</v>
      </c>
      <c r="G14" s="57">
        <f>SUM(G8:G13)</f>
        <v>186</v>
      </c>
      <c r="H14" s="57">
        <f t="shared" ref="H14:I14" si="2">SUM(H8:H13)</f>
        <v>8</v>
      </c>
      <c r="I14" s="57">
        <f t="shared" si="2"/>
        <v>18</v>
      </c>
    </row>
    <row r="15" spans="1:23" ht="13.5" thickTop="1"/>
  </sheetData>
  <phoneticPr fontId="11" type="noConversion"/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1"/>
  <sheetViews>
    <sheetView workbookViewId="0">
      <selection activeCell="B36" sqref="B36"/>
    </sheetView>
  </sheetViews>
  <sheetFormatPr defaultRowHeight="12.75"/>
  <cols>
    <col min="1" max="1" width="7.5703125" customWidth="1"/>
    <col min="2" max="2" width="32.5703125" customWidth="1"/>
  </cols>
  <sheetData>
    <row r="1" spans="1:12">
      <c r="A1" s="230"/>
      <c r="B1" s="231" t="s">
        <v>174</v>
      </c>
      <c r="C1" s="414" t="str">
        <f>Kadar.ode.!C1</f>
        <v>Специјална болница 
за болести штитасте жлезде и болести метаболизма "Златибор"</v>
      </c>
      <c r="D1" s="415"/>
      <c r="E1" s="415"/>
      <c r="F1" s="415"/>
      <c r="G1" s="416"/>
      <c r="H1" s="487"/>
      <c r="I1" s="487"/>
      <c r="J1" s="487"/>
    </row>
    <row r="2" spans="1:12">
      <c r="A2" s="230"/>
      <c r="B2" s="231" t="s">
        <v>175</v>
      </c>
      <c r="C2" s="564">
        <f>Kadar.ode.!C2</f>
        <v>7221452</v>
      </c>
      <c r="D2" s="565"/>
      <c r="E2" s="226"/>
      <c r="F2" s="226"/>
      <c r="G2" s="228"/>
    </row>
    <row r="3" spans="1:12">
      <c r="A3" s="230"/>
      <c r="B3" s="231"/>
      <c r="C3" s="222"/>
      <c r="D3" s="226"/>
      <c r="E3" s="226"/>
      <c r="F3" s="226"/>
      <c r="G3" s="228"/>
    </row>
    <row r="4" spans="1:12" ht="14.25">
      <c r="A4" s="230"/>
      <c r="B4" s="231" t="s">
        <v>176</v>
      </c>
      <c r="C4" s="223" t="s">
        <v>207</v>
      </c>
      <c r="D4" s="227"/>
      <c r="E4" s="227"/>
      <c r="F4" s="227"/>
      <c r="G4" s="229"/>
    </row>
    <row r="6" spans="1:12" ht="33.75" customHeight="1">
      <c r="A6" s="571" t="s">
        <v>172</v>
      </c>
      <c r="B6" s="571" t="s">
        <v>54</v>
      </c>
      <c r="C6" s="582" t="s">
        <v>202</v>
      </c>
      <c r="D6" s="583"/>
      <c r="E6" s="574" t="s">
        <v>203</v>
      </c>
      <c r="F6" s="574"/>
      <c r="G6" s="574" t="s">
        <v>206</v>
      </c>
      <c r="H6" s="574"/>
      <c r="I6" s="574" t="s">
        <v>204</v>
      </c>
      <c r="J6" s="574"/>
      <c r="K6" s="574" t="s">
        <v>205</v>
      </c>
      <c r="L6" s="574"/>
    </row>
    <row r="7" spans="1:12" ht="27.75" customHeight="1" thickBot="1">
      <c r="A7" s="581"/>
      <c r="B7" s="581"/>
      <c r="C7" s="123" t="s">
        <v>1</v>
      </c>
      <c r="D7" s="124" t="s">
        <v>0</v>
      </c>
      <c r="E7" s="275" t="s">
        <v>346</v>
      </c>
      <c r="F7" s="275" t="s">
        <v>347</v>
      </c>
      <c r="G7" s="275" t="s">
        <v>346</v>
      </c>
      <c r="H7" s="275" t="s">
        <v>347</v>
      </c>
      <c r="I7" s="275" t="s">
        <v>346</v>
      </c>
      <c r="J7" s="275" t="s">
        <v>347</v>
      </c>
      <c r="K7" s="275" t="s">
        <v>346</v>
      </c>
      <c r="L7" s="275" t="s">
        <v>347</v>
      </c>
    </row>
    <row r="8" spans="1:12" ht="13.5" thickTop="1">
      <c r="A8" s="584" t="s">
        <v>1910</v>
      </c>
      <c r="B8" s="571" t="s">
        <v>1908</v>
      </c>
      <c r="C8" s="185" t="s">
        <v>2</v>
      </c>
      <c r="D8" s="122">
        <f>D9+D10+D11</f>
        <v>70</v>
      </c>
      <c r="E8" s="497">
        <f>E9+E10+E11</f>
        <v>1289</v>
      </c>
      <c r="F8" s="497">
        <f>F9+F10+F11</f>
        <v>1289</v>
      </c>
      <c r="G8" s="497">
        <f>G9+G10+G11</f>
        <v>25565</v>
      </c>
      <c r="H8" s="497">
        <f>H9+H10+H11</f>
        <v>25550</v>
      </c>
      <c r="I8" s="494">
        <f t="shared" ref="I8:J8" si="0">G8/E8</f>
        <v>19.833204034134987</v>
      </c>
      <c r="J8" s="494">
        <f t="shared" si="0"/>
        <v>19.82156710628394</v>
      </c>
      <c r="K8" s="494">
        <f t="shared" ref="K8" si="1">G8/(365*D8)*100</f>
        <v>100.05870841487278</v>
      </c>
      <c r="L8" s="494">
        <f t="shared" ref="L8" si="2">H8/(365*D8)*100</f>
        <v>100</v>
      </c>
    </row>
    <row r="9" spans="1:12">
      <c r="A9" s="572"/>
      <c r="B9" s="572"/>
      <c r="C9" s="186" t="s">
        <v>4</v>
      </c>
      <c r="D9" s="488">
        <v>10</v>
      </c>
      <c r="E9" s="489">
        <v>7</v>
      </c>
      <c r="F9" s="489">
        <v>7</v>
      </c>
      <c r="G9" s="489">
        <v>117</v>
      </c>
      <c r="H9" s="489">
        <v>117</v>
      </c>
      <c r="I9" s="494">
        <f t="shared" ref="I9:J14" si="3">G9/E9</f>
        <v>16.714285714285715</v>
      </c>
      <c r="J9" s="494">
        <f t="shared" si="3"/>
        <v>16.714285714285715</v>
      </c>
      <c r="K9" s="494">
        <f>G9/(365*D9)*100</f>
        <v>3.2054794520547945</v>
      </c>
      <c r="L9" s="494">
        <f>H9/(365*D9)*100</f>
        <v>3.2054794520547945</v>
      </c>
    </row>
    <row r="10" spans="1:12" ht="12.75" customHeight="1">
      <c r="A10" s="572"/>
      <c r="B10" s="572"/>
      <c r="C10" s="186" t="s">
        <v>5</v>
      </c>
      <c r="D10" s="488">
        <v>10</v>
      </c>
      <c r="E10" s="489">
        <v>22</v>
      </c>
      <c r="F10" s="489">
        <v>22</v>
      </c>
      <c r="G10" s="489">
        <v>385</v>
      </c>
      <c r="H10" s="489">
        <v>385</v>
      </c>
      <c r="I10" s="494">
        <f t="shared" si="3"/>
        <v>17.5</v>
      </c>
      <c r="J10" s="494">
        <f t="shared" si="3"/>
        <v>17.5</v>
      </c>
      <c r="K10" s="494">
        <f>G10/(365*D10)*100</f>
        <v>10.547945205479452</v>
      </c>
      <c r="L10" s="494">
        <f>H10/(365*D10)*100</f>
        <v>10.547945205479452</v>
      </c>
    </row>
    <row r="11" spans="1:12" ht="13.5" thickBot="1">
      <c r="A11" s="585"/>
      <c r="B11" s="572"/>
      <c r="C11" s="187" t="s">
        <v>7</v>
      </c>
      <c r="D11" s="490">
        <v>50</v>
      </c>
      <c r="E11" s="491">
        <v>1260</v>
      </c>
      <c r="F11" s="491">
        <v>1260</v>
      </c>
      <c r="G11" s="491">
        <v>25063</v>
      </c>
      <c r="H11" s="491">
        <v>25048</v>
      </c>
      <c r="I11" s="495">
        <f t="shared" si="3"/>
        <v>19.891269841269843</v>
      </c>
      <c r="J11" s="496">
        <f t="shared" si="3"/>
        <v>19.87936507936508</v>
      </c>
      <c r="K11" s="495">
        <f>G11/(365*D11)*100</f>
        <v>137.33150684931508</v>
      </c>
      <c r="L11" s="496">
        <f>H11/(365*D11)*100</f>
        <v>137.24931506849316</v>
      </c>
    </row>
    <row r="12" spans="1:12" ht="13.5" thickTop="1">
      <c r="A12" s="584" t="s">
        <v>1911</v>
      </c>
      <c r="B12" s="571" t="s">
        <v>1909</v>
      </c>
      <c r="C12" s="188" t="s">
        <v>2</v>
      </c>
      <c r="D12" s="499">
        <f>D13+D14+D15</f>
        <v>2</v>
      </c>
      <c r="E12" s="500">
        <f>E13+E14+E15</f>
        <v>210</v>
      </c>
      <c r="F12" s="500">
        <f>F13+F14+F15</f>
        <v>100</v>
      </c>
      <c r="G12" s="500">
        <f>G13+G14+G15</f>
        <v>1081</v>
      </c>
      <c r="H12" s="500">
        <f>H13+H14+H15</f>
        <v>730</v>
      </c>
      <c r="I12" s="498">
        <f t="shared" si="3"/>
        <v>5.147619047619048</v>
      </c>
      <c r="J12" s="498">
        <f t="shared" si="3"/>
        <v>7.3</v>
      </c>
      <c r="K12" s="494">
        <f>G12/(365*D12)*100</f>
        <v>148.08219178082192</v>
      </c>
      <c r="L12" s="494">
        <f>H12/(365*D12)*100</f>
        <v>100</v>
      </c>
    </row>
    <row r="13" spans="1:12">
      <c r="A13" s="572"/>
      <c r="B13" s="572"/>
      <c r="C13" s="186" t="s">
        <v>4</v>
      </c>
      <c r="D13" s="492"/>
      <c r="E13" s="493"/>
      <c r="F13" s="493"/>
      <c r="G13" s="493"/>
      <c r="H13" s="493"/>
      <c r="I13" s="494"/>
      <c r="J13" s="494"/>
      <c r="K13" s="494"/>
      <c r="L13" s="494"/>
    </row>
    <row r="14" spans="1:12" ht="12.75" customHeight="1">
      <c r="A14" s="572"/>
      <c r="B14" s="572"/>
      <c r="C14" s="186" t="s">
        <v>5</v>
      </c>
      <c r="D14" s="488">
        <v>2</v>
      </c>
      <c r="E14" s="489">
        <v>210</v>
      </c>
      <c r="F14" s="489">
        <v>100</v>
      </c>
      <c r="G14" s="489">
        <v>1081</v>
      </c>
      <c r="H14" s="489">
        <v>730</v>
      </c>
      <c r="I14" s="494">
        <f t="shared" si="3"/>
        <v>5.147619047619048</v>
      </c>
      <c r="J14" s="494">
        <f t="shared" si="3"/>
        <v>7.3</v>
      </c>
      <c r="K14" s="494">
        <f t="shared" ref="K14" si="4">G14/(365*D14)*100</f>
        <v>148.08219178082192</v>
      </c>
      <c r="L14" s="494">
        <f t="shared" ref="L14" si="5">H14/(365*D14)*100</f>
        <v>100</v>
      </c>
    </row>
    <row r="15" spans="1:12" ht="13.5" thickBot="1">
      <c r="A15" s="585"/>
      <c r="B15" s="573"/>
      <c r="C15" s="187" t="s">
        <v>7</v>
      </c>
      <c r="D15" s="116"/>
      <c r="E15" s="116"/>
      <c r="F15" s="116"/>
      <c r="G15" s="116"/>
      <c r="H15" s="116"/>
      <c r="I15" s="117"/>
      <c r="J15" s="118"/>
      <c r="K15" s="117"/>
      <c r="L15" s="118"/>
    </row>
    <row r="16" spans="1:12" ht="13.5" thickTop="1">
      <c r="A16" s="271"/>
      <c r="B16" s="112"/>
      <c r="C16" s="188" t="s">
        <v>2</v>
      </c>
      <c r="D16" s="113"/>
      <c r="E16" s="113"/>
      <c r="F16" s="113"/>
      <c r="G16" s="113"/>
      <c r="H16" s="113"/>
      <c r="I16" s="119"/>
      <c r="J16" s="119"/>
      <c r="K16" s="114"/>
      <c r="L16" s="114"/>
    </row>
    <row r="17" spans="1:12">
      <c r="A17" s="271"/>
      <c r="B17" s="112"/>
      <c r="C17" s="186" t="s">
        <v>4</v>
      </c>
      <c r="D17" s="113"/>
      <c r="E17" s="113"/>
      <c r="F17" s="113"/>
      <c r="G17" s="113"/>
      <c r="H17" s="113"/>
      <c r="I17" s="114"/>
      <c r="J17" s="114"/>
      <c r="K17" s="114"/>
      <c r="L17" s="114"/>
    </row>
    <row r="18" spans="1:12">
      <c r="A18" s="271"/>
      <c r="B18" s="112"/>
      <c r="C18" s="186" t="s">
        <v>5</v>
      </c>
      <c r="D18" s="113"/>
      <c r="E18" s="113"/>
      <c r="F18" s="113"/>
      <c r="G18" s="113"/>
      <c r="H18" s="113"/>
      <c r="I18" s="114"/>
      <c r="J18" s="114"/>
      <c r="K18" s="114"/>
      <c r="L18" s="114"/>
    </row>
    <row r="19" spans="1:12" ht="13.5" thickBot="1">
      <c r="A19" s="272"/>
      <c r="B19" s="115"/>
      <c r="C19" s="187" t="s">
        <v>7</v>
      </c>
      <c r="D19" s="116"/>
      <c r="E19" s="116"/>
      <c r="F19" s="116"/>
      <c r="G19" s="116"/>
      <c r="H19" s="116"/>
      <c r="I19" s="117"/>
      <c r="J19" s="118"/>
      <c r="K19" s="117"/>
      <c r="L19" s="118"/>
    </row>
    <row r="20" spans="1:12" ht="13.5" thickTop="1">
      <c r="A20" s="271"/>
      <c r="B20" s="112"/>
      <c r="C20" s="188" t="s">
        <v>2</v>
      </c>
      <c r="D20" s="113"/>
      <c r="E20" s="113"/>
      <c r="F20" s="113"/>
      <c r="G20" s="113"/>
      <c r="H20" s="113"/>
      <c r="I20" s="119"/>
      <c r="J20" s="119"/>
      <c r="K20" s="114"/>
      <c r="L20" s="114"/>
    </row>
    <row r="21" spans="1:12">
      <c r="A21" s="271"/>
      <c r="B21" s="112"/>
      <c r="C21" s="186" t="s">
        <v>4</v>
      </c>
      <c r="D21" s="113"/>
      <c r="E21" s="113"/>
      <c r="F21" s="113"/>
      <c r="G21" s="113"/>
      <c r="H21" s="113"/>
      <c r="I21" s="114"/>
      <c r="J21" s="114"/>
      <c r="K21" s="114"/>
      <c r="L21" s="114"/>
    </row>
    <row r="22" spans="1:12">
      <c r="A22" s="271"/>
      <c r="B22" s="112"/>
      <c r="C22" s="186" t="s">
        <v>5</v>
      </c>
      <c r="D22" s="113"/>
      <c r="E22" s="113"/>
      <c r="F22" s="113"/>
      <c r="G22" s="113"/>
      <c r="H22" s="113"/>
      <c r="I22" s="114"/>
      <c r="J22" s="114"/>
      <c r="K22" s="114"/>
      <c r="L22" s="114"/>
    </row>
    <row r="23" spans="1:12" ht="13.5" thickBot="1">
      <c r="A23" s="272"/>
      <c r="B23" s="115"/>
      <c r="C23" s="187" t="s">
        <v>7</v>
      </c>
      <c r="D23" s="116"/>
      <c r="E23" s="116"/>
      <c r="F23" s="116"/>
      <c r="G23" s="116"/>
      <c r="H23" s="116"/>
      <c r="I23" s="117"/>
      <c r="J23" s="118"/>
      <c r="K23" s="117"/>
      <c r="L23" s="118"/>
    </row>
    <row r="24" spans="1:12" ht="13.5" thickTop="1">
      <c r="A24" s="273"/>
      <c r="B24" s="120"/>
      <c r="C24" s="189" t="s">
        <v>2</v>
      </c>
      <c r="D24" s="121"/>
      <c r="E24" s="121"/>
      <c r="F24" s="121"/>
      <c r="G24" s="121"/>
      <c r="H24" s="121"/>
      <c r="I24" s="119"/>
      <c r="J24" s="119"/>
      <c r="K24" s="114"/>
      <c r="L24" s="114"/>
    </row>
    <row r="25" spans="1:12">
      <c r="A25" s="271"/>
      <c r="B25" s="112"/>
      <c r="C25" s="186" t="s">
        <v>4</v>
      </c>
      <c r="D25" s="113"/>
      <c r="E25" s="113"/>
      <c r="F25" s="113"/>
      <c r="G25" s="113"/>
      <c r="H25" s="113"/>
      <c r="I25" s="114"/>
      <c r="J25" s="114"/>
      <c r="K25" s="114"/>
      <c r="L25" s="114"/>
    </row>
    <row r="26" spans="1:12">
      <c r="A26" s="271"/>
      <c r="B26" s="112"/>
      <c r="C26" s="186" t="s">
        <v>5</v>
      </c>
      <c r="D26" s="113"/>
      <c r="E26" s="113"/>
      <c r="F26" s="113"/>
      <c r="G26" s="113"/>
      <c r="H26" s="113"/>
      <c r="I26" s="114"/>
      <c r="J26" s="114"/>
      <c r="K26" s="114"/>
      <c r="L26" s="114"/>
    </row>
    <row r="27" spans="1:12" ht="13.5" thickBot="1">
      <c r="A27" s="272"/>
      <c r="B27" s="115"/>
      <c r="C27" s="187" t="s">
        <v>7</v>
      </c>
      <c r="D27" s="116"/>
      <c r="E27" s="116"/>
      <c r="F27" s="116"/>
      <c r="G27" s="116"/>
      <c r="H27" s="116"/>
      <c r="I27" s="117"/>
      <c r="J27" s="118"/>
      <c r="K27" s="117"/>
      <c r="L27" s="118"/>
    </row>
    <row r="28" spans="1:12" ht="13.5" thickTop="1">
      <c r="A28" s="575" t="s">
        <v>3</v>
      </c>
      <c r="B28" s="576"/>
      <c r="C28" s="185" t="s">
        <v>2</v>
      </c>
      <c r="D28" s="501">
        <f>SUM(D29:D31)</f>
        <v>72</v>
      </c>
      <c r="E28" s="502">
        <f>SUM(E29:E31)</f>
        <v>1499</v>
      </c>
      <c r="F28" s="502">
        <f>SUM(F29:F31)</f>
        <v>1389</v>
      </c>
      <c r="G28" s="502">
        <f>SUM(G29:G31)</f>
        <v>26646</v>
      </c>
      <c r="H28" s="502">
        <f>SUM(H29:H31)</f>
        <v>26280</v>
      </c>
      <c r="I28" s="509">
        <f t="shared" ref="I28" si="6">G28/E28</f>
        <v>17.775850567044696</v>
      </c>
      <c r="J28" s="509">
        <f t="shared" ref="J28:J31" si="7">H28/F28</f>
        <v>18.920086393088553</v>
      </c>
      <c r="K28" s="510">
        <f t="shared" ref="K28:K31" si="8">G28/(365*D28)*100</f>
        <v>101.39269406392695</v>
      </c>
      <c r="L28" s="510">
        <f>H28/(365*D28)*100</f>
        <v>100</v>
      </c>
    </row>
    <row r="29" spans="1:12">
      <c r="A29" s="577"/>
      <c r="B29" s="578"/>
      <c r="C29" s="186" t="s">
        <v>4</v>
      </c>
      <c r="D29" s="503">
        <f>SUM(D9+D13)</f>
        <v>10</v>
      </c>
      <c r="E29" s="504">
        <f t="shared" ref="E29:H29" si="9">SUM(E9+E13)</f>
        <v>7</v>
      </c>
      <c r="F29" s="504">
        <f t="shared" si="9"/>
        <v>7</v>
      </c>
      <c r="G29" s="504">
        <f t="shared" si="9"/>
        <v>117</v>
      </c>
      <c r="H29" s="504">
        <f t="shared" si="9"/>
        <v>117</v>
      </c>
      <c r="I29" s="507">
        <f t="shared" ref="I29:I31" si="10">G29/E29</f>
        <v>16.714285714285715</v>
      </c>
      <c r="J29" s="510">
        <f t="shared" si="7"/>
        <v>16.714285714285715</v>
      </c>
      <c r="K29" s="510">
        <f t="shared" si="8"/>
        <v>3.2054794520547945</v>
      </c>
      <c r="L29" s="510">
        <f>H29/(365*D29)*100</f>
        <v>3.2054794520547945</v>
      </c>
    </row>
    <row r="30" spans="1:12">
      <c r="A30" s="577"/>
      <c r="B30" s="578"/>
      <c r="C30" s="186" t="s">
        <v>5</v>
      </c>
      <c r="D30" s="505">
        <f t="shared" ref="D30:H31" si="11">SUM(D10+D14)</f>
        <v>12</v>
      </c>
      <c r="E30" s="506">
        <f t="shared" si="11"/>
        <v>232</v>
      </c>
      <c r="F30" s="506">
        <f t="shared" si="11"/>
        <v>122</v>
      </c>
      <c r="G30" s="506">
        <f t="shared" si="11"/>
        <v>1466</v>
      </c>
      <c r="H30" s="506">
        <f t="shared" si="11"/>
        <v>1115</v>
      </c>
      <c r="I30" s="507">
        <f t="shared" si="10"/>
        <v>6.318965517241379</v>
      </c>
      <c r="J30" s="510">
        <f t="shared" si="7"/>
        <v>9.1393442622950811</v>
      </c>
      <c r="K30" s="510">
        <f t="shared" si="8"/>
        <v>33.470319634703195</v>
      </c>
      <c r="L30" s="510">
        <f>H30/(365*D30)*100</f>
        <v>25.456621004566209</v>
      </c>
    </row>
    <row r="31" spans="1:12">
      <c r="A31" s="579"/>
      <c r="B31" s="580"/>
      <c r="C31" s="274" t="s">
        <v>7</v>
      </c>
      <c r="D31" s="501">
        <f t="shared" si="11"/>
        <v>50</v>
      </c>
      <c r="E31" s="502">
        <f t="shared" si="11"/>
        <v>1260</v>
      </c>
      <c r="F31" s="502">
        <f t="shared" si="11"/>
        <v>1260</v>
      </c>
      <c r="G31" s="502">
        <f t="shared" si="11"/>
        <v>25063</v>
      </c>
      <c r="H31" s="502">
        <f t="shared" si="11"/>
        <v>25048</v>
      </c>
      <c r="I31" s="508">
        <f t="shared" si="10"/>
        <v>19.891269841269843</v>
      </c>
      <c r="J31" s="511">
        <f t="shared" si="7"/>
        <v>19.87936507936508</v>
      </c>
      <c r="K31" s="512">
        <f t="shared" si="8"/>
        <v>137.33150684931508</v>
      </c>
      <c r="L31" s="511">
        <f>H31/(365*D31)*100</f>
        <v>137.24931506849316</v>
      </c>
    </row>
  </sheetData>
  <mergeCells count="13">
    <mergeCell ref="C2:D2"/>
    <mergeCell ref="B8:B11"/>
    <mergeCell ref="B12:B15"/>
    <mergeCell ref="K6:L6"/>
    <mergeCell ref="A28:B31"/>
    <mergeCell ref="A6:A7"/>
    <mergeCell ref="B6:B7"/>
    <mergeCell ref="C6:D6"/>
    <mergeCell ref="E6:F6"/>
    <mergeCell ref="G6:H6"/>
    <mergeCell ref="I6:J6"/>
    <mergeCell ref="A12:A15"/>
    <mergeCell ref="A8:A11"/>
  </mergeCells>
  <phoneticPr fontId="11" type="noConversion"/>
  <pageMargins left="0.82677165354330717" right="0.23622047244094491" top="0.55118110236220474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8"/>
  <sheetViews>
    <sheetView view="pageBreakPreview" zoomScaleSheetLayoutView="100" workbookViewId="0">
      <selection activeCell="A29" sqref="A29"/>
    </sheetView>
  </sheetViews>
  <sheetFormatPr defaultRowHeight="12.75"/>
  <cols>
    <col min="1" max="1" width="8.140625" style="2" customWidth="1"/>
    <col min="2" max="2" width="49.42578125" style="2" customWidth="1"/>
    <col min="3" max="3" width="10.140625" style="2" customWidth="1"/>
    <col min="4" max="7" width="13.140625" style="2" customWidth="1"/>
    <col min="8" max="16384" width="9.140625" style="2"/>
  </cols>
  <sheetData>
    <row r="1" spans="1:7" s="1" customFormat="1" ht="39.75" customHeight="1">
      <c r="A1" s="230"/>
      <c r="B1" s="231" t="s">
        <v>174</v>
      </c>
      <c r="C1" s="586" t="s">
        <v>1810</v>
      </c>
      <c r="D1" s="587"/>
      <c r="E1" s="587"/>
      <c r="F1" s="587"/>
      <c r="G1" s="588"/>
    </row>
    <row r="2" spans="1:7">
      <c r="A2" s="230"/>
      <c r="B2" s="231" t="s">
        <v>175</v>
      </c>
      <c r="C2" s="414">
        <f>Kadar.ode.!C2</f>
        <v>7221452</v>
      </c>
      <c r="D2" s="226"/>
      <c r="E2" s="226"/>
      <c r="F2" s="226"/>
      <c r="G2" s="228"/>
    </row>
    <row r="3" spans="1:7">
      <c r="A3" s="230"/>
      <c r="B3" s="231"/>
      <c r="C3" s="222"/>
      <c r="D3" s="226"/>
      <c r="E3" s="226"/>
      <c r="F3" s="226"/>
      <c r="G3" s="228"/>
    </row>
    <row r="4" spans="1:7" ht="15.75" customHeight="1">
      <c r="A4" s="230"/>
      <c r="B4" s="231" t="s">
        <v>176</v>
      </c>
      <c r="C4" s="223" t="s">
        <v>208</v>
      </c>
      <c r="D4" s="227"/>
      <c r="E4" s="227"/>
      <c r="F4" s="227"/>
      <c r="G4" s="229"/>
    </row>
    <row r="6" spans="1:7" ht="34.5" customHeight="1">
      <c r="A6" s="590" t="s">
        <v>172</v>
      </c>
      <c r="B6" s="589" t="s">
        <v>54</v>
      </c>
      <c r="C6" s="589" t="s">
        <v>173</v>
      </c>
      <c r="D6" s="589" t="s">
        <v>322</v>
      </c>
      <c r="E6" s="589"/>
      <c r="F6" s="589" t="s">
        <v>215</v>
      </c>
      <c r="G6" s="589"/>
    </row>
    <row r="7" spans="1:7" ht="35.25" customHeight="1">
      <c r="A7" s="590"/>
      <c r="B7" s="589"/>
      <c r="C7" s="589"/>
      <c r="D7" s="180" t="s">
        <v>346</v>
      </c>
      <c r="E7" s="180" t="s">
        <v>347</v>
      </c>
      <c r="F7" s="180" t="s">
        <v>346</v>
      </c>
      <c r="G7" s="180" t="s">
        <v>347</v>
      </c>
    </row>
    <row r="8" spans="1:7" ht="50.25" customHeight="1">
      <c r="A8" s="206" t="s">
        <v>1910</v>
      </c>
      <c r="B8" s="514" t="s">
        <v>1904</v>
      </c>
      <c r="C8" s="126"/>
      <c r="D8" s="515">
        <v>30</v>
      </c>
      <c r="E8" s="471">
        <v>30</v>
      </c>
      <c r="F8" s="516">
        <v>556</v>
      </c>
      <c r="G8" s="471">
        <v>556</v>
      </c>
    </row>
    <row r="9" spans="1:7" ht="46.5" customHeight="1">
      <c r="A9" s="206" t="s">
        <v>1911</v>
      </c>
      <c r="B9" s="514" t="s">
        <v>1909</v>
      </c>
      <c r="C9" s="126"/>
      <c r="D9" s="515"/>
      <c r="E9" s="471">
        <v>2</v>
      </c>
      <c r="F9" s="517"/>
      <c r="G9" s="471">
        <v>10</v>
      </c>
    </row>
    <row r="10" spans="1:7" ht="24.95" customHeight="1">
      <c r="A10" s="311"/>
      <c r="B10" s="310"/>
      <c r="C10" s="126"/>
      <c r="D10" s="126"/>
      <c r="E10" s="111"/>
      <c r="F10" s="129"/>
      <c r="G10" s="111"/>
    </row>
    <row r="11" spans="1:7" ht="24.95" customHeight="1">
      <c r="A11" s="244"/>
      <c r="B11" s="310"/>
      <c r="C11" s="126"/>
      <c r="D11" s="126"/>
      <c r="E11" s="111"/>
      <c r="F11" s="129"/>
      <c r="G11" s="111"/>
    </row>
    <row r="12" spans="1:7" ht="24.95" customHeight="1">
      <c r="A12" s="244"/>
      <c r="B12" s="310"/>
      <c r="C12" s="126"/>
      <c r="D12" s="126"/>
      <c r="E12" s="111"/>
      <c r="F12" s="129"/>
      <c r="G12" s="111"/>
    </row>
    <row r="13" spans="1:7" ht="24.95" customHeight="1">
      <c r="A13" s="244"/>
      <c r="B13" s="310"/>
      <c r="C13" s="126"/>
      <c r="D13" s="126"/>
      <c r="E13" s="111"/>
      <c r="F13" s="129"/>
      <c r="G13" s="111"/>
    </row>
    <row r="14" spans="1:7" ht="24.95" customHeight="1">
      <c r="A14" s="244"/>
      <c r="B14" s="310"/>
      <c r="C14" s="126"/>
      <c r="D14" s="126"/>
      <c r="E14" s="111"/>
      <c r="F14" s="129"/>
      <c r="G14" s="111"/>
    </row>
    <row r="15" spans="1:7" ht="24.95" customHeight="1">
      <c r="A15" s="244"/>
      <c r="B15" s="310"/>
      <c r="C15" s="126"/>
      <c r="D15" s="126"/>
      <c r="E15" s="111"/>
      <c r="F15" s="129"/>
      <c r="G15" s="111"/>
    </row>
    <row r="16" spans="1:7" ht="24.95" customHeight="1">
      <c r="A16" s="244"/>
      <c r="B16" s="310"/>
      <c r="C16" s="126"/>
      <c r="D16" s="126"/>
      <c r="E16" s="111"/>
      <c r="F16" s="129"/>
      <c r="G16" s="111"/>
    </row>
    <row r="17" spans="1:7" ht="24.95" customHeight="1">
      <c r="A17" s="244"/>
      <c r="B17" s="310"/>
      <c r="C17" s="126"/>
      <c r="D17" s="126"/>
      <c r="E17" s="111"/>
      <c r="F17" s="129"/>
      <c r="G17" s="111"/>
    </row>
    <row r="18" spans="1:7" ht="24.95" customHeight="1">
      <c r="A18" s="591" t="s">
        <v>88</v>
      </c>
      <c r="B18" s="591"/>
      <c r="C18" s="518"/>
      <c r="D18" s="518">
        <f>SUM(D8:D9)</f>
        <v>30</v>
      </c>
      <c r="E18" s="518">
        <f t="shared" ref="E18:G18" si="0">SUM(E8:E9)</f>
        <v>32</v>
      </c>
      <c r="F18" s="519">
        <f t="shared" si="0"/>
        <v>556</v>
      </c>
      <c r="G18" s="518">
        <f t="shared" si="0"/>
        <v>566</v>
      </c>
    </row>
  </sheetData>
  <mergeCells count="7">
    <mergeCell ref="C1:G1"/>
    <mergeCell ref="F6:G6"/>
    <mergeCell ref="A6:A7"/>
    <mergeCell ref="A18:B18"/>
    <mergeCell ref="B6:B7"/>
    <mergeCell ref="C6:C7"/>
    <mergeCell ref="D6:E6"/>
  </mergeCells>
  <phoneticPr fontId="11" type="noConversion"/>
  <pageMargins left="1.1811023622047245" right="0" top="0.78740157480314965" bottom="0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2"/>
  <sheetViews>
    <sheetView view="pageBreakPreview" zoomScaleSheetLayoutView="100" workbookViewId="0">
      <selection activeCell="A23" sqref="A23"/>
    </sheetView>
  </sheetViews>
  <sheetFormatPr defaultRowHeight="12.75"/>
  <cols>
    <col min="1" max="1" width="7.42578125" style="2" customWidth="1"/>
    <col min="2" max="2" width="29.7109375" style="2" customWidth="1"/>
    <col min="3" max="3" width="24.42578125" style="2" customWidth="1"/>
    <col min="4" max="4" width="11.140625" style="2" customWidth="1"/>
    <col min="5" max="8" width="8.42578125" style="2" customWidth="1"/>
    <col min="9" max="16384" width="9.140625" style="2"/>
  </cols>
  <sheetData>
    <row r="1" spans="1:8">
      <c r="A1" s="230"/>
      <c r="B1" s="231" t="s">
        <v>174</v>
      </c>
      <c r="C1" s="222" t="str">
        <f>Kadar.ode.!C1</f>
        <v>Специјална болница 
за болести штитасте жлезде и болести метаболизма "Златибор"</v>
      </c>
      <c r="D1" s="226"/>
      <c r="E1" s="226"/>
      <c r="F1" s="226"/>
      <c r="G1" s="228"/>
      <c r="H1" s="3"/>
    </row>
    <row r="2" spans="1:8">
      <c r="A2" s="230"/>
      <c r="B2" s="231" t="s">
        <v>175</v>
      </c>
      <c r="C2" s="222">
        <f>Kadar.ode.!C2</f>
        <v>7221452</v>
      </c>
      <c r="D2" s="226"/>
      <c r="E2" s="226"/>
      <c r="F2" s="226"/>
      <c r="G2" s="228"/>
      <c r="H2" s="3"/>
    </row>
    <row r="3" spans="1:8">
      <c r="A3" s="230"/>
      <c r="B3" s="231"/>
      <c r="C3" s="222"/>
      <c r="D3" s="226"/>
      <c r="E3" s="226"/>
      <c r="F3" s="226"/>
      <c r="G3" s="228"/>
      <c r="H3" s="3"/>
    </row>
    <row r="4" spans="1:8" ht="14.25">
      <c r="A4" s="230"/>
      <c r="B4" s="231" t="s">
        <v>176</v>
      </c>
      <c r="C4" s="223" t="s">
        <v>287</v>
      </c>
      <c r="D4" s="227"/>
      <c r="E4" s="227"/>
      <c r="F4" s="227"/>
      <c r="G4" s="229"/>
    </row>
    <row r="5" spans="1:8" ht="12.75" customHeight="1"/>
    <row r="6" spans="1:8" s="1" customFormat="1" ht="23.25" customHeight="1">
      <c r="A6" s="596" t="s">
        <v>172</v>
      </c>
      <c r="B6" s="598" t="s">
        <v>54</v>
      </c>
      <c r="C6" s="598" t="s">
        <v>134</v>
      </c>
      <c r="D6" s="589" t="s">
        <v>209</v>
      </c>
      <c r="E6" s="589"/>
      <c r="F6" s="592" t="s">
        <v>210</v>
      </c>
      <c r="G6" s="593"/>
    </row>
    <row r="7" spans="1:8" s="1" customFormat="1" ht="32.25" customHeight="1" thickBot="1">
      <c r="A7" s="597"/>
      <c r="B7" s="599"/>
      <c r="C7" s="599"/>
      <c r="D7" s="106" t="s">
        <v>346</v>
      </c>
      <c r="E7" s="106" t="s">
        <v>347</v>
      </c>
      <c r="F7" s="106" t="s">
        <v>346</v>
      </c>
      <c r="G7" s="106" t="s">
        <v>347</v>
      </c>
    </row>
    <row r="8" spans="1:8" ht="21.95" customHeight="1" thickTop="1">
      <c r="A8" s="278"/>
      <c r="B8" s="131"/>
      <c r="C8" s="132"/>
      <c r="D8" s="133"/>
      <c r="E8" s="133"/>
      <c r="F8" s="108"/>
      <c r="G8" s="108"/>
    </row>
    <row r="9" spans="1:8" ht="21.95" customHeight="1">
      <c r="A9" s="279"/>
      <c r="B9" s="134"/>
      <c r="C9" s="111"/>
      <c r="D9" s="135"/>
      <c r="E9" s="135"/>
      <c r="F9" s="110"/>
      <c r="G9" s="110"/>
    </row>
    <row r="10" spans="1:8" ht="21.95" customHeight="1">
      <c r="A10" s="280"/>
      <c r="B10" s="136"/>
      <c r="C10" s="111"/>
      <c r="D10" s="135"/>
      <c r="E10" s="135"/>
      <c r="F10" s="135"/>
      <c r="G10" s="135"/>
    </row>
    <row r="11" spans="1:8" ht="21.95" customHeight="1">
      <c r="A11" s="279"/>
      <c r="B11" s="134"/>
      <c r="C11" s="137"/>
      <c r="D11" s="138"/>
      <c r="E11" s="138"/>
      <c r="F11" s="138"/>
      <c r="G11" s="138"/>
    </row>
    <row r="12" spans="1:8" ht="21.95" customHeight="1">
      <c r="A12" s="281"/>
      <c r="B12" s="136"/>
      <c r="C12" s="111"/>
      <c r="D12" s="135"/>
      <c r="E12" s="135"/>
      <c r="F12" s="135"/>
      <c r="G12" s="135"/>
    </row>
    <row r="13" spans="1:8" ht="21.95" customHeight="1">
      <c r="A13" s="279"/>
      <c r="B13" s="139"/>
      <c r="C13" s="137"/>
      <c r="D13" s="138"/>
      <c r="E13" s="138"/>
      <c r="F13" s="138"/>
      <c r="G13" s="138"/>
    </row>
    <row r="14" spans="1:8" ht="21.95" customHeight="1">
      <c r="A14" s="281"/>
      <c r="B14" s="136"/>
      <c r="C14" s="111"/>
      <c r="D14" s="135"/>
      <c r="E14" s="135"/>
      <c r="F14" s="135"/>
      <c r="G14" s="135"/>
    </row>
    <row r="15" spans="1:8" ht="21.95" customHeight="1">
      <c r="A15" s="279"/>
      <c r="B15" s="134"/>
      <c r="C15" s="137"/>
      <c r="D15" s="138"/>
      <c r="E15" s="138"/>
      <c r="F15" s="138"/>
      <c r="G15" s="138"/>
    </row>
    <row r="16" spans="1:8" ht="21.95" customHeight="1">
      <c r="A16" s="281"/>
      <c r="B16" s="136"/>
      <c r="C16" s="111"/>
      <c r="D16" s="135"/>
      <c r="E16" s="135"/>
      <c r="F16" s="128"/>
      <c r="G16" s="128"/>
    </row>
    <row r="17" spans="1:7" ht="21.95" customHeight="1" thickBot="1">
      <c r="A17" s="282"/>
      <c r="B17" s="140"/>
      <c r="C17" s="141"/>
      <c r="D17" s="142"/>
      <c r="E17" s="142"/>
      <c r="F17" s="109"/>
      <c r="G17" s="143"/>
    </row>
    <row r="18" spans="1:7" ht="24.95" customHeight="1" thickTop="1">
      <c r="A18" s="594" t="s">
        <v>88</v>
      </c>
      <c r="B18" s="595"/>
      <c r="C18" s="283"/>
      <c r="D18" s="284"/>
      <c r="E18" s="284"/>
      <c r="F18" s="284"/>
      <c r="G18" s="284"/>
    </row>
    <row r="19" spans="1:7" ht="12.95" customHeight="1"/>
    <row r="20" spans="1:7" ht="12.95" customHeight="1"/>
    <row r="21" spans="1:7" ht="12.95" customHeight="1"/>
    <row r="22" spans="1:7" ht="12.95" customHeight="1"/>
  </sheetData>
  <mergeCells count="6">
    <mergeCell ref="D6:E6"/>
    <mergeCell ref="F6:G6"/>
    <mergeCell ref="A18:B18"/>
    <mergeCell ref="A6:A7"/>
    <mergeCell ref="B6:B7"/>
    <mergeCell ref="C6:C7"/>
  </mergeCells>
  <phoneticPr fontId="11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13</vt:i4>
      </vt:variant>
    </vt:vector>
  </HeadingPairs>
  <TitlesOfParts>
    <vt:vector size="35" baseType="lpstr">
      <vt:lpstr>САДРЖАЈ</vt:lpstr>
      <vt:lpstr>Kadar.ode.</vt:lpstr>
      <vt:lpstr>Kadar.dne.bol.dij.</vt:lpstr>
      <vt:lpstr>Kadar.zaj.med.del.</vt:lpstr>
      <vt:lpstr>Kadar.nem.</vt:lpstr>
      <vt:lpstr>Kadar.zbirno </vt:lpstr>
      <vt:lpstr>Kapaciteti i korišćenje</vt:lpstr>
      <vt:lpstr>Pratioci</vt:lpstr>
      <vt:lpstr>Dnevne.bolnice</vt:lpstr>
      <vt:lpstr>Neonatologija</vt:lpstr>
      <vt:lpstr>Pregledi</vt:lpstr>
      <vt:lpstr>Operacije</vt:lpstr>
      <vt:lpstr>DSG</vt:lpstr>
      <vt:lpstr>Usluge</vt:lpstr>
      <vt:lpstr>Dijagnostika</vt:lpstr>
      <vt:lpstr>Lab</vt:lpstr>
      <vt:lpstr>Dijalize</vt:lpstr>
      <vt:lpstr>Krv</vt:lpstr>
      <vt:lpstr>Lekovi</vt:lpstr>
      <vt:lpstr>Implantati</vt:lpstr>
      <vt:lpstr>Sanitet.mat</vt:lpstr>
      <vt:lpstr>Liste.čekanja</vt:lpstr>
      <vt:lpstr>Kadar.nem.!Print_Area</vt:lpstr>
      <vt:lpstr>Krv!Print_Area</vt:lpstr>
      <vt:lpstr>Lab!Print_Area</vt:lpstr>
      <vt:lpstr>Lekovi!Print_Area</vt:lpstr>
      <vt:lpstr>Liste.čekanja!Print_Area</vt:lpstr>
      <vt:lpstr>Neonatologija!Print_Area</vt:lpstr>
      <vt:lpstr>Sanitet.mat!Print_Area</vt:lpstr>
      <vt:lpstr>Dijagnostika!Print_Titles</vt:lpstr>
      <vt:lpstr>Implantati!Print_Titles</vt:lpstr>
      <vt:lpstr>Kadar.zaj.med.del.!Print_Titles</vt:lpstr>
      <vt:lpstr>Lab!Print_Titles</vt:lpstr>
      <vt:lpstr>Lekovi!Print_Titles</vt:lpstr>
      <vt:lpstr>Liste.čekanja!Print_Titles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Slava</cp:lastModifiedBy>
  <cp:lastPrinted>2018-07-12T09:27:54Z</cp:lastPrinted>
  <dcterms:created xsi:type="dcterms:W3CDTF">1998-03-25T08:50:17Z</dcterms:created>
  <dcterms:modified xsi:type="dcterms:W3CDTF">2018-12-30T07:57:43Z</dcterms:modified>
</cp:coreProperties>
</file>